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7" sheetId="1" r:id="rId1"/>
  </sheets>
  <definedNames>
    <definedName name="_xlnm._FilterDatabase" localSheetId="0" hidden="1">'Приложение 7'!$B$15:$Y$195</definedName>
    <definedName name="_xlnm.Print_Area" localSheetId="0">'Приложение 7'!$A$1:$Y$198</definedName>
  </definedNames>
  <calcPr fullCalcOnLoad="1"/>
</workbook>
</file>

<file path=xl/sharedStrings.xml><?xml version="1.0" encoding="utf-8"?>
<sst xmlns="http://schemas.openxmlformats.org/spreadsheetml/2006/main" count="2092" uniqueCount="518">
  <si>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</si>
  <si>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</si>
  <si>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</si>
  <si>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</si>
  <si>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</si>
  <si>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</si>
  <si>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</si>
  <si>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</si>
  <si>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</si>
  <si>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</si>
  <si>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1. Товары</t>
  </si>
  <si>
    <t>1 Т</t>
  </si>
  <si>
    <t>2 Т</t>
  </si>
  <si>
    <t>3 Т</t>
  </si>
  <si>
    <t>итого по товарам</t>
  </si>
  <si>
    <t>1 У</t>
  </si>
  <si>
    <t>2 У</t>
  </si>
  <si>
    <t>3 У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</si>
  <si>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</si>
  <si>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</si>
  <si>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</si>
  <si>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</si>
  <si>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</si>
  <si>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</si>
  <si>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</si>
  <si>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</si>
  <si>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</si>
  <si>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</si>
  <si>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</si>
  <si>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</si>
  <si>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</si>
  <si>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</si>
  <si>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t>КазГерМунай</t>
  </si>
  <si>
    <t>Обсадные трубы: кондуктор 339,7мм х 9,65мм х J-55 (К-55) х BTC</t>
  </si>
  <si>
    <t xml:space="preserve">Обсадные трубы: промежуточная колонна 244,5мм х 8,94мм х J-55 (К-55) х BTC </t>
  </si>
  <si>
    <t>Обсадные трубы: эксплуатационная колонна 168,3мм х 8,94мм х J-55 (К-55) х BTC</t>
  </si>
  <si>
    <t>4 Т</t>
  </si>
  <si>
    <t>Колонные головки: Секция А: Присоединительная резьба -9 5/8"- ВТС, Диаметр эксплуатационной колонны – 6 5/8",Фланец – 11”,     Уплотнительное кольцо R- 53, Рабочее давление – 3000 psi или 21 МПа, Рабочая температура : от- 60, до +82ºС Клиновая подвеска Н</t>
  </si>
  <si>
    <t>5 Т</t>
  </si>
  <si>
    <t>(Д=73 мм)  1. диаметр НКТ - 2 7/8EU(73мм ВНКТ), толщина стенки -5,51 мм. 2. марка стали J-55 (K-55) 3. стандарт API – 5ST</t>
  </si>
  <si>
    <t>ОТ</t>
  </si>
  <si>
    <t>Кызылординская обл. м/р Акшабулак, склад КГМ</t>
  </si>
  <si>
    <t>DDP</t>
  </si>
  <si>
    <t>1 января 2012г. - 31 декабря 2014г.</t>
  </si>
  <si>
    <t>авансовый платеж-30%, оставшаяся часть в течении 30 рабочих дней с момента подписания акта приема-передачи поставленных товаров</t>
  </si>
  <si>
    <t>метр</t>
  </si>
  <si>
    <t>2012г</t>
  </si>
  <si>
    <t>2013г</t>
  </si>
  <si>
    <t>2014г</t>
  </si>
  <si>
    <t>ОТП</t>
  </si>
  <si>
    <t>долгосрочный 2012-2014</t>
  </si>
  <si>
    <t>Закуп проведен в 2012г.</t>
  </si>
  <si>
    <t>Создание постоянно действующих геолого-технологических и сопровождение геологических и гидродинамических моделей с результатом ГРР 2011-2012г.моделей м-р Акшабулак и Нуралы и их интеграция в общую стратегию разработки</t>
  </si>
  <si>
    <t>Хранение сейсмических данных</t>
  </si>
  <si>
    <t>Консультационные услуги по обжалованию налоговой проверки за 2007-2008гг. в том числе: в специализированном межрайонном экономическом суде; в апелляционной инстанции суда; в кассационной инстанции суда; в надзорной коллегии Верховного суда</t>
  </si>
  <si>
    <t>ОИ</t>
  </si>
  <si>
    <t>1 ферваля 2013г. - 31 декабря 2014г.</t>
  </si>
  <si>
    <t>Кызылординская обл. м/р Акшабулак и м/р Нуралы</t>
  </si>
  <si>
    <t>ОП</t>
  </si>
  <si>
    <t>долгосрочный 2013-2014</t>
  </si>
  <si>
    <t>Закуп планируется в 2013г.</t>
  </si>
  <si>
    <t>24.20.12.02.10.10.22.12.2</t>
  </si>
  <si>
    <t>Стальная, бесшовная, исполнение А, обсадная, условный диаметр трубы - 340 мм, толщина стенки - 9,7 мм, ГОСТ 632-80</t>
  </si>
  <si>
    <t>Труба</t>
  </si>
  <si>
    <t>24.20.11.01.10.11.17.15.2</t>
  </si>
  <si>
    <t>Стальная, бесшовная, горячедеформированная, из легированной стали, наружный диаметр 73 мм, толщина стенки - 5,5 мм, ГОСТ 30564-98</t>
  </si>
  <si>
    <t>24.20.11.01.10.11.32.19.2</t>
  </si>
  <si>
    <t>Стальная, бесшовная, горячедеформированная, из легированной стали, наружный диаметр 168 мм, толщина стенки - 9 мм, ГОСТ 30564-98</t>
  </si>
  <si>
    <t>24.20.11.01.10.11.37.15.2</t>
  </si>
  <si>
    <t>Стальная, бесшовная, горячедеформированная, из легированной стали, наружный диаметр 245 мм, толщина стенки - 9 мм, ГОСТ 30564-98</t>
  </si>
  <si>
    <t>69.20.31.10.10.00.00</t>
  </si>
  <si>
    <t xml:space="preserve">Услуги консультационные </t>
  </si>
  <si>
    <t xml:space="preserve">Услуги консультационные в области корпоративного налогообложения </t>
  </si>
  <si>
    <t>62.09.20.20.40.00.00</t>
  </si>
  <si>
    <t>Услуги по установке и настройке программ для трёхмерного моделирования</t>
  </si>
  <si>
    <t>Услуги по установке и настройке профессиональных программных систем для создания и редактирования трёхмерной графики и анимации.</t>
  </si>
  <si>
    <t>52.10.19.20.20.00.00</t>
  </si>
  <si>
    <t>Услуги складов и пакгаузов, прочие</t>
  </si>
  <si>
    <t>28.14.11.48.00.00.00.13.1</t>
  </si>
  <si>
    <t>Арматура</t>
  </si>
  <si>
    <t>Арматура скважинная (фонтанная и устьевая) специальная</t>
  </si>
  <si>
    <t>штука</t>
  </si>
  <si>
    <r>
      <t xml:space="preserve">Реквизиты   (№ приказа и дата утверждения плана закупок) </t>
    </r>
    <r>
      <rPr>
        <sz val="9"/>
        <rFont val="Times New Roman"/>
        <family val="1"/>
      </rPr>
      <t>протокол НС №2011-17 от 21.12.2011г.</t>
    </r>
  </si>
  <si>
    <t>2. Работы</t>
  </si>
  <si>
    <t xml:space="preserve">3. Услуги </t>
  </si>
  <si>
    <t>1 Р</t>
  </si>
  <si>
    <t>2 Р</t>
  </si>
  <si>
    <t xml:space="preserve">Обустройство месторождения Аксай </t>
  </si>
  <si>
    <t>итого по работам</t>
  </si>
  <si>
    <t>авансовый платеж-30%, оставшаяся часть ежемесячно в течении 30 рабочих дней с момента подписания акта фактически выполненных работ</t>
  </si>
  <si>
    <t>Кызылординская обл. м/р Аксай</t>
  </si>
  <si>
    <t>Кызылординская обл. г. Кызылорда</t>
  </si>
  <si>
    <t xml:space="preserve">Расширение офиса ГУ СП КГМ  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</si>
  <si>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</si>
  <si>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</si>
  <si>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</si>
  <si>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41.00.40.10.50.00.00</t>
  </si>
  <si>
    <t>Работы строительные по возведению зданий прочих, не включенных в другие группировки</t>
  </si>
  <si>
    <t>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t>
  </si>
  <si>
    <t>Сопровождение налоговых проверок за период 2009 - 2012гг.</t>
  </si>
  <si>
    <t xml:space="preserve">Технический надзор за обустройством месторождения Аксай </t>
  </si>
  <si>
    <t xml:space="preserve">Авторский надзор за обустройством месторождения Аксай </t>
  </si>
  <si>
    <t>4 У</t>
  </si>
  <si>
    <t>5 У</t>
  </si>
  <si>
    <t>6 У</t>
  </si>
  <si>
    <t>авансовый платеж-0%, оставшаяся часть в течении 30 рабочих дней с момента подписания акта оказанных услуг</t>
  </si>
  <si>
    <t>71.20.19.15.00.00.00</t>
  </si>
  <si>
    <t>Услуги по техническому надзору</t>
  </si>
  <si>
    <t>71.20.19.12.00.00.00</t>
  </si>
  <si>
    <t>Услуги по авторскому надзору</t>
  </si>
  <si>
    <t>7 У</t>
  </si>
  <si>
    <t>8 У</t>
  </si>
  <si>
    <t xml:space="preserve">Технический надзор за расширению офиса ГУ СП КГМ  </t>
  </si>
  <si>
    <t>1 мая - 31декабря2014г.</t>
  </si>
  <si>
    <t xml:space="preserve">Финансовый аудит </t>
  </si>
  <si>
    <t>69.20.10.10.00.00.00</t>
  </si>
  <si>
    <t xml:space="preserve">Услуги по проведению ревизий финансовых </t>
  </si>
  <si>
    <t>Услуги по проведению ревизий финансовых (аудита)</t>
  </si>
  <si>
    <t>1 мая - 31декабря2015г.</t>
  </si>
  <si>
    <t>долгосрочный 2013-2015</t>
  </si>
  <si>
    <t>2015г</t>
  </si>
  <si>
    <t>Приложение №_______ к протоколу Финансового и Технического комитетов ТОО СП "Казгермунай" от ___________________________ 2013г.</t>
  </si>
  <si>
    <t>исключена</t>
  </si>
  <si>
    <t>6 Т</t>
  </si>
  <si>
    <t>20.59.59.00.01.05.00.10.2</t>
  </si>
  <si>
    <t>Деэмульгатор для Акшабулак</t>
  </si>
  <si>
    <t>ДМО-86334</t>
  </si>
  <si>
    <t>ноябрь</t>
  </si>
  <si>
    <t>килограмм</t>
  </si>
  <si>
    <t>долгосрочный 2014-2016</t>
  </si>
  <si>
    <t>7 Т</t>
  </si>
  <si>
    <t>20.59.42.00.00.40.40.20.1</t>
  </si>
  <si>
    <t>Присадка депрессорно-диспергирующая для дизельного топлива</t>
  </si>
  <si>
    <t>Присадка дипрессорная</t>
  </si>
  <si>
    <t>Рандеп-5102</t>
  </si>
  <si>
    <t>8 Т</t>
  </si>
  <si>
    <t>20.14.23.00.00.10.10.30.2</t>
  </si>
  <si>
    <t>Этиленгликоль (этандиол)</t>
  </si>
  <si>
    <t xml:space="preserve">Моноэтиленгликоль без присадок </t>
  </si>
  <si>
    <t>ГОСТ 19710-83</t>
  </si>
  <si>
    <t>9 Т</t>
  </si>
  <si>
    <t>20.14.22.00.00.10.10.20.2</t>
  </si>
  <si>
    <t xml:space="preserve">Метанол (метиловый спирт) </t>
  </si>
  <si>
    <t xml:space="preserve">Заменитель метанола  </t>
  </si>
  <si>
    <t>Рауан 141</t>
  </si>
  <si>
    <t>10 Т</t>
  </si>
  <si>
    <t>19.20.29.00.00.20.52.14.1</t>
  </si>
  <si>
    <t>Смазка универсальная</t>
  </si>
  <si>
    <t>для использования в любых механизмах  лодочных моторов, морских судов при сверхвысоких нагрузках и большом коэффициенте трения. Водостойкая.
Смазка не растворяется при смещении с водой. 
Содержит  тефлон u1091.</t>
  </si>
  <si>
    <t>для картеров поршневых компрессоров Ariel, на УПГ-1; УПГ-2; и на УПН "Нуралы" всего: 8 компрессоров vacuoline 528</t>
  </si>
  <si>
    <t>литр</t>
  </si>
  <si>
    <t>11 Т</t>
  </si>
  <si>
    <t>теплоноситель печи П-1,   Multitherm IG-4</t>
  </si>
  <si>
    <t>12 Т</t>
  </si>
  <si>
    <t xml:space="preserve">охлаждающее для компрессора К-402 CPI CP-1516-150                                                </t>
  </si>
  <si>
    <t>13 Т</t>
  </si>
  <si>
    <t>для компрессора "Mycom"   "Suniso 4GS" refrigeretion oil</t>
  </si>
  <si>
    <t>14 Т</t>
  </si>
  <si>
    <t>VTP ESTSYN CE 220S</t>
  </si>
  <si>
    <t>9 У</t>
  </si>
  <si>
    <t>ТОО СП "КазГерМунай"</t>
  </si>
  <si>
    <t>56.10.19.14.00.00.00</t>
  </si>
  <si>
    <t>Услуги организации питания для работников</t>
  </si>
  <si>
    <t>Услуги питания для работников офиса</t>
  </si>
  <si>
    <t>10 У</t>
  </si>
  <si>
    <t>65.20.13.00.00.00.01</t>
  </si>
  <si>
    <t>Услуги по перестрахованию страхования медицинского</t>
  </si>
  <si>
    <t>Услуги страхования</t>
  </si>
  <si>
    <t>Медицинское страхование</t>
  </si>
  <si>
    <t>октябрь</t>
  </si>
  <si>
    <t>авансовый платеж-100%</t>
  </si>
  <si>
    <t>11 У</t>
  </si>
  <si>
    <t>86.90.19.05.00.00.00</t>
  </si>
  <si>
    <t>Услуги медицинские, оказываемые населению</t>
  </si>
  <si>
    <t>Услуги по организации стационарного медицинского пункта</t>
  </si>
  <si>
    <t>12 У</t>
  </si>
  <si>
    <t>81.10.10.10.00.00.00</t>
  </si>
  <si>
    <t>Услуги по комплексному обслуживанию объектов</t>
  </si>
  <si>
    <t>Комплексное обслуживание объектов (общая уборка интерьера, вывоз мусора, обеспечение охраны и безопасности, услуги почты, прачечной)</t>
  </si>
  <si>
    <t>Содержание и обслуживание офиса и гостиницы</t>
  </si>
  <si>
    <t>13 У</t>
  </si>
  <si>
    <t>77.11.10.13.00.00.00</t>
  </si>
  <si>
    <t xml:space="preserve">Услуги по транспортному обслуживанию служебным автотранспортом </t>
  </si>
  <si>
    <t>Услуги по предоставлению автотранспорта</t>
  </si>
  <si>
    <t>Кызылординская обл. г. Кызылорда, г. Астана, г. Алматы</t>
  </si>
  <si>
    <t>14 У</t>
  </si>
  <si>
    <t>Услуги питания для работников месторождения</t>
  </si>
  <si>
    <t xml:space="preserve">Кызылординская обл. м/р Акшабулак, м/р Нуралы </t>
  </si>
  <si>
    <t>15 У</t>
  </si>
  <si>
    <t>16 У</t>
  </si>
  <si>
    <t>17 У</t>
  </si>
  <si>
    <t>Содержание и обслуживание офиса и вахтового поселка</t>
  </si>
  <si>
    <t>18 У</t>
  </si>
  <si>
    <t>Услуги аренды оперативного автотранспорта</t>
  </si>
  <si>
    <t>19 У</t>
  </si>
  <si>
    <t>49.41.20.15.00.00.00</t>
  </si>
  <si>
    <t>Услуги по аренде грузового автотранспорта (полуприцеп) с водителем</t>
  </si>
  <si>
    <t>Услуги аренды грузового спецтранспорта</t>
  </si>
  <si>
    <t>20 У</t>
  </si>
  <si>
    <t>Услуги аренды пассажирского автотранспорта</t>
  </si>
  <si>
    <t>21 У</t>
  </si>
  <si>
    <t>77.12.19.10.00.00.00</t>
  </si>
  <si>
    <t>Услуги по аренде средств транспортных прочих без водителей</t>
  </si>
  <si>
    <t>Услуги аренды пожарной 
автомашины</t>
  </si>
  <si>
    <t>22 У</t>
  </si>
  <si>
    <t>78.30.14.10.00.00.00</t>
  </si>
  <si>
    <t>Услуги по обеспечению рабочими транспортными прочие</t>
  </si>
  <si>
    <t>Прочие услуги по обеспечению рабочими транспортными, не включенные в другие группировки</t>
  </si>
  <si>
    <t>Aренда спецтехники ЦА-320, ППУА-1600/100, АДПМ, АЦН</t>
  </si>
  <si>
    <t>23 У</t>
  </si>
  <si>
    <t>52.21.22.11.00.00.00</t>
  </si>
  <si>
    <t>Услуги по эксплуатации автодорог, шоссе</t>
  </si>
  <si>
    <t xml:space="preserve">Обслуживание автодорог м-р Акшабулак,  Нуралы, Аксай       </t>
  </si>
  <si>
    <t xml:space="preserve">Кызылординская обл. м/р Акшабулак, м/р Нуралы и м/р Аксай </t>
  </si>
  <si>
    <t>24 У</t>
  </si>
  <si>
    <t>09.10.12.15.00.00.00</t>
  </si>
  <si>
    <t>Работы по подземному ремонту скважин</t>
  </si>
  <si>
    <t xml:space="preserve">Работы по проведению текущих ремонтов скважин </t>
  </si>
  <si>
    <t>Подземный ремонт скважин при переводе на механическую добычу</t>
  </si>
  <si>
    <t>25 У</t>
  </si>
  <si>
    <t>Подземный ремонт нефтяных скв. при замене насоса</t>
  </si>
  <si>
    <t>26 У</t>
  </si>
  <si>
    <t>Подземный ремонт скважин при текущем ремонте</t>
  </si>
  <si>
    <t>27 У</t>
  </si>
  <si>
    <t>09.10.11.18.00.00.00</t>
  </si>
  <si>
    <t>Работы по выкачиванию воды из скважин</t>
  </si>
  <si>
    <t>Работы  по выкачиванию воды из скважин и их свабирование, дренаж и откачивание воды</t>
  </si>
  <si>
    <t>Свабирование скважин и вызов притока с помощью компрессирования азотом</t>
  </si>
  <si>
    <t>28 У</t>
  </si>
  <si>
    <t>33.12.11.13.10.00.00</t>
  </si>
  <si>
    <t>Текущее обслуживание турбин</t>
  </si>
  <si>
    <t>Текущее обслуживание газовой турбины</t>
  </si>
  <si>
    <t xml:space="preserve">Услуги специалистов по техническому сопровождению ЦПиТГ, газового оборудования на ЦППН и УПН         </t>
  </si>
  <si>
    <t>29 У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</si>
  <si>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</si>
  <si>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</si>
  <si>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</si>
  <si>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Ежегодный ремонт по основным и вспомогательным оборудованиям УПГ-1 и УПГ-2 и газового оборудования УПН Нуралы</t>
  </si>
  <si>
    <t>30 У</t>
  </si>
  <si>
    <t>33.12.19.10.10.10.00</t>
  </si>
  <si>
    <t>Сервисное обслуживание частотных преобразователей</t>
  </si>
  <si>
    <t>Сервисное обслуживание высковольтного частотного преобразователя Robicon Perfect Harmony  (SIEMENS) на ЦПиТГ</t>
  </si>
  <si>
    <t>Кызылординская обл. м/р Акшабулак, м/р Нуралы</t>
  </si>
  <si>
    <t>31 У</t>
  </si>
  <si>
    <t>Сервисное обслуживание частотных преобразователей SOLCON HRVS-DN 250A - 6600V на УПГ - 2</t>
  </si>
  <si>
    <t>32 У</t>
  </si>
  <si>
    <t>Сервисное обслуживание частотных преобразователей АВВ НПС Кумколь</t>
  </si>
  <si>
    <t>Кызылординская обл. м/р Кумколь</t>
  </si>
  <si>
    <t>33 У</t>
  </si>
  <si>
    <t>95.11.10.31.00.00.00</t>
  </si>
  <si>
    <t>Ремонт и обслуживание источников питания</t>
  </si>
  <si>
    <t>Ремонт и техническое обслуживание источников питания для офисной техники</t>
  </si>
  <si>
    <t>Техническое обслуживание  источников бесперебойного питания фирмы "Master Guard"</t>
  </si>
  <si>
    <t>34 У</t>
  </si>
  <si>
    <t>33.14.19.21.00.00.00</t>
  </si>
  <si>
    <t>Ремонт, технический уход и обслуживание электрооборудования</t>
  </si>
  <si>
    <t>Услуги по сервисному обслуживанию системы АСКУЭ</t>
  </si>
  <si>
    <t>35 У</t>
  </si>
  <si>
    <t>95.22.10.10.00.00.00</t>
  </si>
  <si>
    <t>Ремонт и обслуживание бытовых приборов</t>
  </si>
  <si>
    <t>Ремонт и техническое обслуживание бытовых приборов (диагностика, чистка, замена комплектующих и др.)</t>
  </si>
  <si>
    <t>Ремонт и обслуживание промышленных кондиционеров.</t>
  </si>
  <si>
    <t>36 У</t>
  </si>
  <si>
    <t>43.22.12.10.23.00.00</t>
  </si>
  <si>
    <t>Услуги по техническому обслуживанию энергетического оборудования</t>
  </si>
  <si>
    <t>Эксплуатционное обслуживание оборудования ячеек №32 и №35 на ПС -220 кВ Кумколь</t>
  </si>
  <si>
    <t>37 У</t>
  </si>
  <si>
    <t>33.12.12.13.00.00.00</t>
  </si>
  <si>
    <t>Техническое обслуживание насосов</t>
  </si>
  <si>
    <t>Услуга по техническому обслуживанию технологических дожимных насосов на м-р Кумколь (Leistritz/ А.В.С.).</t>
  </si>
  <si>
    <t>38 У</t>
  </si>
  <si>
    <t>Услуга по техническому обслуживанию экcпортных насосов на ЦППН м-р Акшабулак (David Brown А.В.С.).</t>
  </si>
  <si>
    <t>Кызылординская обл. м/р Акшабулак</t>
  </si>
  <si>
    <t>39 У</t>
  </si>
  <si>
    <t>Услуга по техническому обслуживанию бустерных насосов на ЦППН м-р Акшабулак (АВС Allveiler AG).</t>
  </si>
  <si>
    <t>40 У</t>
  </si>
  <si>
    <t>Услуга по техническому обслуживанию насоса для нагнетания воды на БКНС м-р Акшабулак  (KSB) (МС-100)</t>
  </si>
  <si>
    <t>41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</si>
  <si>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</si>
  <si>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</si>
  <si>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Оказание услуг по предупреждению и локализации аварийных ситуаций и проведению газоспасательных работ</t>
  </si>
  <si>
    <t>42 У</t>
  </si>
  <si>
    <t>84.25.11.12.00.00.00</t>
  </si>
  <si>
    <t>Услуги профессиональной аварийно-спасательной службы</t>
  </si>
  <si>
    <t>Содержание оперативного отряда ФК ВПФО Ак-Берен и профилактические работы на скважинах находящихся в консервации, ликвидации, на добывающих скважинах и скважинах при бурении</t>
  </si>
  <si>
    <t>43 У</t>
  </si>
  <si>
    <t>61.10.11.06.01.00.00</t>
  </si>
  <si>
    <t>Услуги телефонной связи</t>
  </si>
  <si>
    <t xml:space="preserve">Услуги фиксированной местной, междугородней, международной телефонной связи  - доступ и пользование </t>
  </si>
  <si>
    <t xml:space="preserve">Городская связь - Алматы </t>
  </si>
  <si>
    <t>г. Алматы</t>
  </si>
  <si>
    <t>44 У</t>
  </si>
  <si>
    <t xml:space="preserve">Городская связь-Астана </t>
  </si>
  <si>
    <t>г. Астана</t>
  </si>
  <si>
    <t>45 У</t>
  </si>
  <si>
    <t>Городская, междугородная, международная связь. Аренда пользования портов Е1 при подключении ЦТС к ISDN PRI (Казахтелеком)</t>
  </si>
  <si>
    <t>Кызылординская обл. м/р Акшабулак, м/р Нуралы и г. Кызылорда</t>
  </si>
  <si>
    <t>46 У</t>
  </si>
  <si>
    <t xml:space="preserve">Международная, междугородная связь – Алматы </t>
  </si>
  <si>
    <t>47 У</t>
  </si>
  <si>
    <t xml:space="preserve">Международная, междугородная связь – Астана </t>
  </si>
  <si>
    <t>48 У</t>
  </si>
  <si>
    <t>Услуги мобильной связи</t>
  </si>
  <si>
    <t>Услуги мобильной связи - sms рассылки</t>
  </si>
  <si>
    <t>Услуги сотовой связи KCELL - офис КГМ ГУ, Алматы, Астана, м/р Акшабулак, м/р Нуралы</t>
  </si>
  <si>
    <t>Кызылординская обл. м/р Акшабулак, м/р Нуралы и г. Кызылорда, г.Алматы, г.Астана</t>
  </si>
  <si>
    <t>49 У</t>
  </si>
  <si>
    <t>Услуги сотовой связи Beeline - офис КГМ ГУ, м/р Акшабулак, м/р Нуралы</t>
  </si>
  <si>
    <t>Услуги сотовой связи Beeline - офис КГМ ГУ м/р Акшабулак, м/р Нуралы</t>
  </si>
  <si>
    <t>50 У</t>
  </si>
  <si>
    <t>62.02.30.10.40.00.00</t>
  </si>
  <si>
    <t>Услуги по техническому сопровождению IP ATC и IP телефонов</t>
  </si>
  <si>
    <t>Техническое обслуживание цифровых телефонных станций Telrad UNITeIP Digital Telephone - офис КГМ ГУ, Алматы, м/р Акшабулак, м/р Нуралы</t>
  </si>
  <si>
    <t>Кызылординская обл. м/р Акшабулак, м/р Нуралы и г. Кызылорда, г.Алматы</t>
  </si>
  <si>
    <t>51 У</t>
  </si>
  <si>
    <t>61.90.10.07.00.00.00</t>
  </si>
  <si>
    <t xml:space="preserve">Услуги аренды IP каналов </t>
  </si>
  <si>
    <t>Аренда IP VPN каналов (выделенная линия)</t>
  </si>
  <si>
    <t>Аренда 2-х Мбит цифрового потока для подключения мини АТС м/р Акшабулак (основной канал, транспортная магистраль ВОЛС Beeline)</t>
  </si>
  <si>
    <t>52 У</t>
  </si>
  <si>
    <t>Аренда транспортной среды по потоку для подключения мини АТС  м/р Акшабулак (резервный канал, ВОЛС ПККР)</t>
  </si>
  <si>
    <t>53 У</t>
  </si>
  <si>
    <t xml:space="preserve">Аренда транспортной среды по потоку для подключения мини АТС  </t>
  </si>
  <si>
    <t>Кызылординская обл.  г. Кызылорда</t>
  </si>
  <si>
    <t>54 У</t>
  </si>
  <si>
    <t>74.90.20.24.10.10.00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</si>
  <si>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</si>
  <si>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</si>
  <si>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Поверка и техническое обслуживание Узла Учёта Нефти</t>
  </si>
  <si>
    <t>55 У</t>
  </si>
  <si>
    <t>Поверка средств измерений</t>
  </si>
  <si>
    <t>56 У</t>
  </si>
  <si>
    <t>Поверка средств измерений давления и температуры</t>
  </si>
  <si>
    <t>57 У</t>
  </si>
  <si>
    <t>33.13.11.32.00.00.00</t>
  </si>
  <si>
    <t>Техническое (постгарантийное) обслуживание средств измерений</t>
  </si>
  <si>
    <t>Техническое обслуживание средств измерений после истечения сроков гарантийного обслуживания</t>
  </si>
  <si>
    <t>Техническое обслуживание средств измерений лаборатории</t>
  </si>
  <si>
    <t>58 У</t>
  </si>
  <si>
    <t>61.10.20.06.00.00.00</t>
  </si>
  <si>
    <t>Услуги предоставления доступа к сети Интернет</t>
  </si>
  <si>
    <t>Услуги предоставления доступа к сети Интернет в г. Кызылорда (основной канал передачи данных)</t>
  </si>
  <si>
    <t>59 У</t>
  </si>
  <si>
    <t>Услуги предоставления доступа к сети Интернет второй провайдер в г. Кызылорда (резервный канал передачи данных по ВОЛС)</t>
  </si>
  <si>
    <t>60 У</t>
  </si>
  <si>
    <t>Услуги предоставления доступа к сети Интернет второй провайдер на м/р Акшабулак (основной канал передачи данных по ВОЛС) Скорость 20 Мб/с</t>
  </si>
  <si>
    <t>61 У</t>
  </si>
  <si>
    <t>Услуги предоставления доступа к сети Интернет на м/р Акшабулак (резервный спутниковый канал передачи данных). Скорость 1 Мб/с</t>
  </si>
  <si>
    <t>62 У</t>
  </si>
  <si>
    <t>Услуги предоставления доступа к сети Интернет Интернет, передача данных в г. Алматы</t>
  </si>
  <si>
    <t>г. Алматы, г. Кызылорда</t>
  </si>
  <si>
    <t>63 У</t>
  </si>
  <si>
    <t>Услуги предоставления доступа к сети Интернет Интернет, передача данных в г. Астана</t>
  </si>
  <si>
    <t>г. Астана, г. Кызылорда</t>
  </si>
  <si>
    <t>Форма плана долгосрочных закупок товаров, работ и услуг c 2012 по 2016г.г. (ТОО СП "Казгермунай")</t>
  </si>
  <si>
    <t>2016г</t>
  </si>
  <si>
    <t>6-1 Т</t>
  </si>
  <si>
    <t>январь-февраль</t>
  </si>
  <si>
    <t>авансовый платеж-0%, оставшаяся часть в течении 30 рабочих дней с момента подписания акта приема-передачи поставленных товаров</t>
  </si>
  <si>
    <t>19, 20, 21</t>
  </si>
  <si>
    <t>7-1 Т</t>
  </si>
  <si>
    <t>9-1 Т</t>
  </si>
  <si>
    <t>28.23.23.00.00.00.10.10.1</t>
  </si>
  <si>
    <t>10-1 Т</t>
  </si>
  <si>
    <t>для картеров поршневых компрессоров Ariel, на УПГ-1; УПГ-2; и на УПН "Нуралы" всего: 8 компрессоров Mobil vacuoline 528</t>
  </si>
  <si>
    <t>Закуп планируется в 2014г.</t>
  </si>
  <si>
    <t>11-1 Т</t>
  </si>
  <si>
    <t>Масло</t>
  </si>
  <si>
    <t xml:space="preserve">7, 19, 20, 21 </t>
  </si>
  <si>
    <t>14-1Т</t>
  </si>
  <si>
    <t>3 Р</t>
  </si>
  <si>
    <t>41.00.40.20.10.00.00</t>
  </si>
  <si>
    <t>декабрь-январь</t>
  </si>
  <si>
    <t>4 Р</t>
  </si>
  <si>
    <t>5 Р</t>
  </si>
  <si>
    <t>9-1 У</t>
  </si>
  <si>
    <t>декабрь</t>
  </si>
  <si>
    <t>10-1 У</t>
  </si>
  <si>
    <t>11-1 У</t>
  </si>
  <si>
    <t>8, 9</t>
  </si>
  <si>
    <t>12-1 У</t>
  </si>
  <si>
    <t>13-1 У</t>
  </si>
  <si>
    <t>14-1 У</t>
  </si>
  <si>
    <t>15-1 У</t>
  </si>
  <si>
    <t>16-1 У</t>
  </si>
  <si>
    <t>17-1 У</t>
  </si>
  <si>
    <t>18-1 У</t>
  </si>
  <si>
    <t>19-1 У</t>
  </si>
  <si>
    <t>долгосрочный 2014-2017</t>
  </si>
  <si>
    <t>20-1 У</t>
  </si>
  <si>
    <t>21-1 У</t>
  </si>
  <si>
    <t>22-1 У</t>
  </si>
  <si>
    <t>23-1 У</t>
  </si>
  <si>
    <t>Содержание автодорог</t>
  </si>
  <si>
    <t>Обслуживание автодорог</t>
  </si>
  <si>
    <t>27-1 У</t>
  </si>
  <si>
    <t>49.41.20.24.00.00.00</t>
  </si>
  <si>
    <t>28-1 У</t>
  </si>
  <si>
    <t>78.20.12.10.00.00.00</t>
  </si>
  <si>
    <t>Услуги специалистов</t>
  </si>
  <si>
    <t>29-1 У</t>
  </si>
  <si>
    <t>30-1 У</t>
  </si>
  <si>
    <t>29.20.40.16.00.00.00</t>
  </si>
  <si>
    <t>Сервисное обслуживание</t>
  </si>
  <si>
    <t>31-1 У</t>
  </si>
  <si>
    <t>32-1 У</t>
  </si>
  <si>
    <t>33-1 У</t>
  </si>
  <si>
    <t>34-1 У</t>
  </si>
  <si>
    <t>35-1 У</t>
  </si>
  <si>
    <t xml:space="preserve">74.90.20.40.00.00.00 
</t>
  </si>
  <si>
    <t>Обслуживание кондиционеров и холодильников</t>
  </si>
  <si>
    <t>36-1 У</t>
  </si>
  <si>
    <t>Эксплуатационное обслуживание оборудования</t>
  </si>
  <si>
    <t>37-1 У</t>
  </si>
  <si>
    <t>Услуга по обслуживанию технологического насоса</t>
  </si>
  <si>
    <t>38-1 У</t>
  </si>
  <si>
    <t>Услуги по обслуживанию насосов</t>
  </si>
  <si>
    <t>39-1 У</t>
  </si>
  <si>
    <t>40-1 У</t>
  </si>
  <si>
    <t>41-1 У</t>
  </si>
  <si>
    <t>93.19.13.11.10.00.00</t>
  </si>
  <si>
    <t>Оказание услуг по предупреждению и локализации аварийных ситуации</t>
  </si>
  <si>
    <t>42-1 У</t>
  </si>
  <si>
    <t>84.25.19.11.00.00.00</t>
  </si>
  <si>
    <t>Содержание оперативного отряда ФК ВПФО Ак-Берен и профилактические работы на скважинах находящиеся в консервации, ликвидации, на добывающих скважинах и скважинах при бурении.</t>
  </si>
  <si>
    <t>43-1 У</t>
  </si>
  <si>
    <t>Услуги связи</t>
  </si>
  <si>
    <t>ноябрь-декабрь</t>
  </si>
  <si>
    <t>44-1 У</t>
  </si>
  <si>
    <t>45-1 У</t>
  </si>
  <si>
    <t>Услуги телекоммуникации</t>
  </si>
  <si>
    <t>46-1 У</t>
  </si>
  <si>
    <t>47-1 У</t>
  </si>
  <si>
    <t>48-1 У</t>
  </si>
  <si>
    <t>49-1 У</t>
  </si>
  <si>
    <t>50-1 У</t>
  </si>
  <si>
    <t>Техническое обслуживание телефонной станции</t>
  </si>
  <si>
    <t>51-1 У</t>
  </si>
  <si>
    <t>49.32.12.10.00.00.00</t>
  </si>
  <si>
    <t>Аренда пользования портов</t>
  </si>
  <si>
    <t>52-1 У</t>
  </si>
  <si>
    <t>Аренда транспортной среды</t>
  </si>
  <si>
    <t>53-1 У</t>
  </si>
  <si>
    <t>54-1 У</t>
  </si>
  <si>
    <t>Поверка и техническое обслуживание Узла учета нефти</t>
  </si>
  <si>
    <t>55-1 У</t>
  </si>
  <si>
    <t>33.13.11.17.00.00.00</t>
  </si>
  <si>
    <t>56-1 У</t>
  </si>
  <si>
    <t>Поверка и техническое обслуживание</t>
  </si>
  <si>
    <t>57-1 У</t>
  </si>
  <si>
    <t>58-1 У</t>
  </si>
  <si>
    <t>59-1 У</t>
  </si>
  <si>
    <t>60-1 У</t>
  </si>
  <si>
    <t>61-1 У</t>
  </si>
  <si>
    <t>62-1 У</t>
  </si>
  <si>
    <t>63-1 У</t>
  </si>
  <si>
    <t>1-1 Т</t>
  </si>
  <si>
    <t>9-2 Т</t>
  </si>
  <si>
    <t>февраль-март</t>
  </si>
  <si>
    <t>20, 21</t>
  </si>
  <si>
    <t>6 Р</t>
  </si>
  <si>
    <t>7 Р</t>
  </si>
  <si>
    <t>декабрь, 2013г.</t>
  </si>
  <si>
    <t>8 Р</t>
  </si>
  <si>
    <t>9 Р</t>
  </si>
  <si>
    <t>10 Р</t>
  </si>
  <si>
    <t>Услуги по сервисному обслуживанию системы АСКУЭ (Автоматизированная Система Контроля и Учета Электроэнергии)</t>
  </si>
  <si>
    <t>11 Р</t>
  </si>
  <si>
    <t xml:space="preserve">Ремонт и обслуживание промышленных кондиционеров и холодильников </t>
  </si>
  <si>
    <t>12 Р</t>
  </si>
  <si>
    <t>13 Р</t>
  </si>
  <si>
    <t>Техническое обслуживание экcпортных насосов на ЦППН м-р Акшабулак (David Brown А.В.С.).</t>
  </si>
  <si>
    <t>14 Р</t>
  </si>
  <si>
    <t>Техническое обслуживание бустерных насосов на ЦППН м-р Акшабулак (АВС Allveiler AG).</t>
  </si>
  <si>
    <t>15 Р</t>
  </si>
  <si>
    <t>Техническое обслуживание насоса для нагнетания воды на БКНС м-р Акшабулак  (KSB) (МС-100)</t>
  </si>
  <si>
    <t>1-1 У</t>
  </si>
  <si>
    <t>долгосрочный 2012-2015</t>
  </si>
  <si>
    <t>11-2 У</t>
  </si>
  <si>
    <t>11-3 У</t>
  </si>
  <si>
    <t>декабрь 2013г.</t>
  </si>
  <si>
    <t>долгосрочный 2014-2018</t>
  </si>
  <si>
    <t>13-2 У</t>
  </si>
  <si>
    <t>13-3 У</t>
  </si>
  <si>
    <t>Согласно перечня первоочередных тендеров объем на 2 месяца</t>
  </si>
  <si>
    <t>15-2 У</t>
  </si>
  <si>
    <t>15-3 У</t>
  </si>
  <si>
    <t>9, 20, 21</t>
  </si>
  <si>
    <t>18-2 У</t>
  </si>
  <si>
    <t>18-3 У</t>
  </si>
  <si>
    <t>21-2 У</t>
  </si>
  <si>
    <t>21-3 У</t>
  </si>
  <si>
    <t>23-2 У</t>
  </si>
  <si>
    <t>23-3 У</t>
  </si>
  <si>
    <t>Согласно перечня первоочередных тендеров объем на 2 месяца (январь, февраль 2014г.)</t>
  </si>
  <si>
    <t>41-2 У</t>
  </si>
  <si>
    <t>54-2 У</t>
  </si>
  <si>
    <t>январь-февраль, 2013г.</t>
  </si>
  <si>
    <t>54-3 У</t>
  </si>
  <si>
    <t>февраль, 2014г.</t>
  </si>
  <si>
    <t>9; 16</t>
  </si>
  <si>
    <r>
      <t xml:space="preserve">С изменениями и дополнениями </t>
    </r>
    <r>
      <rPr>
        <sz val="9"/>
        <rFont val="Times New Roman"/>
        <family val="1"/>
      </rPr>
      <t>протокол НС №2014-06 от 06.02.2014г.</t>
    </r>
  </si>
  <si>
    <t>август-сентябрь 2013г.</t>
  </si>
  <si>
    <t>ноябрь-декабрь 2013г.</t>
  </si>
  <si>
    <t>февраль-март 2014г.</t>
  </si>
  <si>
    <t>16, 20, 21</t>
  </si>
  <si>
    <t>7-2 Т</t>
  </si>
  <si>
    <t>март-апрель</t>
  </si>
  <si>
    <t>21, 21</t>
  </si>
  <si>
    <t>7-1 Р</t>
  </si>
  <si>
    <t>март-апрель 2014г.</t>
  </si>
  <si>
    <t>7-2 Р</t>
  </si>
  <si>
    <t>март 2014г.</t>
  </si>
  <si>
    <t>Согласно перечня первоочередных тендеров объем на 2 месяца (март, апрель 2014г.)</t>
  </si>
  <si>
    <t>23-4 У</t>
  </si>
  <si>
    <t>23-5 У</t>
  </si>
  <si>
    <t>10-1 Р</t>
  </si>
  <si>
    <t>16, 17, 18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</si>
</sst>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;[Red]#,##0.0"/>
    <numFmt numFmtId="185" formatCode="_-* #,##0.00\ _€_-;\-* #,##0.00\ _€_-;_-* &quot;-&quot;??\ _€_-;_-@_-"/>
    <numFmt numFmtId="186" formatCode="#,##0;[Red]#,##0"/>
    <numFmt numFmtId="187" formatCode="_(* #,##0.0_);_(* \(#,##0.0\);_(* &quot;-&quot;??_);_(@_)"/>
    <numFmt numFmtId="188" formatCode="_(* #,##0_);_(* \(#,##0\);_(* &quot;-&quot;??_);_(@_)"/>
    <numFmt numFmtId="189" formatCode="_-* #,##0_р_._-;\-* #,##0_р_._-;_-* &quot;-&quot;??_р_._-;_-@_-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</numFmts>
  <fonts count="54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6" fillId="0" borderId="0" xfId="60" applyFont="1">
      <alignment/>
      <protection/>
    </xf>
    <xf numFmtId="0" fontId="6" fillId="0" borderId="0" xfId="60" applyFont="1" applyBorder="1" applyAlignment="1">
      <alignment/>
      <protection/>
    </xf>
    <xf numFmtId="0" fontId="6" fillId="0" borderId="0" xfId="74" applyNumberFormat="1" applyFont="1" applyBorder="1" applyAlignment="1">
      <alignment/>
    </xf>
    <xf numFmtId="0" fontId="7" fillId="0" borderId="0" xfId="60" applyFont="1" applyBorder="1" applyAlignment="1">
      <alignment horizontal="center"/>
      <protection/>
    </xf>
    <xf numFmtId="0" fontId="7" fillId="0" borderId="0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left"/>
      <protection/>
    </xf>
    <xf numFmtId="0" fontId="6" fillId="0" borderId="11" xfId="60" applyFont="1" applyBorder="1" applyAlignment="1">
      <alignment horizontal="left"/>
      <protection/>
    </xf>
    <xf numFmtId="0" fontId="6" fillId="0" borderId="11" xfId="74" applyNumberFormat="1" applyFont="1" applyBorder="1" applyAlignment="1">
      <alignment horizontal="left"/>
    </xf>
    <xf numFmtId="0" fontId="6" fillId="0" borderId="12" xfId="60" applyFont="1" applyBorder="1" applyAlignment="1">
      <alignment horizontal="left"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vertical="center"/>
      <protection/>
    </xf>
    <xf numFmtId="0" fontId="6" fillId="0" borderId="0" xfId="74" applyNumberFormat="1" applyFont="1" applyAlignment="1">
      <alignment/>
    </xf>
    <xf numFmtId="0" fontId="6" fillId="0" borderId="0" xfId="60" applyFont="1" applyBorder="1" applyAlignment="1">
      <alignment horizontal="right"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7" fillId="0" borderId="0" xfId="60" applyFont="1" applyBorder="1" applyAlignment="1">
      <alignment horizontal="left"/>
      <protection/>
    </xf>
    <xf numFmtId="0" fontId="7" fillId="0" borderId="0" xfId="74" applyNumberFormat="1" applyFont="1" applyBorder="1" applyAlignment="1">
      <alignment horizontal="left"/>
    </xf>
    <xf numFmtId="0" fontId="6" fillId="0" borderId="0" xfId="60" applyFont="1" applyBorder="1">
      <alignment/>
      <protection/>
    </xf>
    <xf numFmtId="0" fontId="6" fillId="0" borderId="0" xfId="74" applyNumberFormat="1" applyFont="1" applyBorder="1" applyAlignment="1">
      <alignment/>
    </xf>
    <xf numFmtId="0" fontId="6" fillId="0" borderId="0" xfId="60" applyFont="1" applyBorder="1" applyAlignment="1">
      <alignment vertical="center"/>
      <protection/>
    </xf>
    <xf numFmtId="0" fontId="8" fillId="0" borderId="13" xfId="60" applyFont="1" applyFill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49" fontId="6" fillId="0" borderId="14" xfId="15" applyNumberFormat="1" applyFont="1" applyFill="1" applyBorder="1" applyAlignment="1">
      <alignment horizontal="center" vertical="center" wrapText="1"/>
      <protection/>
    </xf>
    <xf numFmtId="0" fontId="6" fillId="0" borderId="14" xfId="15" applyFont="1" applyFill="1" applyBorder="1" applyAlignment="1">
      <alignment horizontal="center" vertical="center" wrapText="1"/>
      <protection/>
    </xf>
    <xf numFmtId="184" fontId="6" fillId="0" borderId="14" xfId="74" applyNumberFormat="1" applyFont="1" applyFill="1" applyBorder="1" applyAlignment="1">
      <alignment vertical="center" wrapText="1"/>
    </xf>
    <xf numFmtId="0" fontId="6" fillId="0" borderId="14" xfId="60" applyFont="1" applyBorder="1" applyAlignment="1">
      <alignment horizontal="center"/>
      <protection/>
    </xf>
    <xf numFmtId="0" fontId="6" fillId="0" borderId="14" xfId="74" applyNumberFormat="1" applyFont="1" applyFill="1" applyBorder="1" applyAlignment="1">
      <alignment horizontal="center" vertical="center" wrapText="1"/>
    </xf>
    <xf numFmtId="184" fontId="6" fillId="0" borderId="14" xfId="15" applyNumberFormat="1" applyFont="1" applyFill="1" applyBorder="1" applyAlignment="1">
      <alignment horizontal="center" vertical="center" wrapText="1"/>
      <protection/>
    </xf>
    <xf numFmtId="0" fontId="6" fillId="0" borderId="14" xfId="60" applyFont="1" applyBorder="1">
      <alignment/>
      <protection/>
    </xf>
    <xf numFmtId="0" fontId="6" fillId="0" borderId="15" xfId="15" applyFont="1" applyFill="1" applyBorder="1" applyAlignment="1">
      <alignment horizontal="center" vertical="center" wrapText="1"/>
      <protection/>
    </xf>
    <xf numFmtId="184" fontId="6" fillId="0" borderId="14" xfId="78" applyNumberFormat="1" applyFont="1" applyFill="1" applyBorder="1" applyAlignment="1">
      <alignment vertical="center" wrapText="1"/>
    </xf>
    <xf numFmtId="186" fontId="6" fillId="0" borderId="14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vertical="center" wrapText="1"/>
      <protection/>
    </xf>
    <xf numFmtId="0" fontId="7" fillId="0" borderId="14" xfId="74" applyNumberFormat="1" applyFont="1" applyBorder="1" applyAlignment="1">
      <alignment horizontal="center"/>
    </xf>
    <xf numFmtId="188" fontId="7" fillId="0" borderId="0" xfId="74" applyNumberFormat="1" applyFont="1" applyAlignment="1">
      <alignment/>
    </xf>
    <xf numFmtId="0" fontId="7" fillId="0" borderId="16" xfId="60" applyFont="1" applyBorder="1" applyAlignment="1">
      <alignment/>
      <protection/>
    </xf>
    <xf numFmtId="0" fontId="7" fillId="0" borderId="17" xfId="60" applyFont="1" applyBorder="1" applyAlignment="1">
      <alignment/>
      <protection/>
    </xf>
    <xf numFmtId="0" fontId="7" fillId="0" borderId="17" xfId="74" applyNumberFormat="1" applyFont="1" applyBorder="1" applyAlignment="1">
      <alignment/>
    </xf>
    <xf numFmtId="0" fontId="6" fillId="0" borderId="14" xfId="15" applyNumberFormat="1" applyFont="1" applyFill="1" applyBorder="1" applyAlignment="1" quotePrefix="1">
      <alignment horizontal="center" vertical="center"/>
      <protection/>
    </xf>
    <xf numFmtId="184" fontId="6" fillId="0" borderId="14" xfId="71" applyNumberFormat="1" applyFont="1" applyFill="1" applyBorder="1" applyAlignment="1">
      <alignment vertical="center" wrapText="1"/>
      <protection/>
    </xf>
    <xf numFmtId="188" fontId="6" fillId="0" borderId="14" xfId="74" applyNumberFormat="1" applyFont="1" applyBorder="1" applyAlignment="1">
      <alignment horizontal="center" vertical="center"/>
    </xf>
    <xf numFmtId="188" fontId="6" fillId="0" borderId="16" xfId="74" applyNumberFormat="1" applyFont="1" applyBorder="1" applyAlignment="1">
      <alignment horizontal="center" vertical="center"/>
    </xf>
    <xf numFmtId="3" fontId="6" fillId="33" borderId="14" xfId="71" applyNumberFormat="1" applyFont="1" applyFill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14" xfId="74" applyNumberFormat="1" applyFont="1" applyBorder="1" applyAlignment="1">
      <alignment horizontal="center" vertical="center"/>
    </xf>
    <xf numFmtId="0" fontId="7" fillId="0" borderId="14" xfId="60" applyFont="1" applyBorder="1" applyAlignment="1">
      <alignment horizontal="center"/>
      <protection/>
    </xf>
    <xf numFmtId="188" fontId="7" fillId="0" borderId="14" xfId="60" applyNumberFormat="1" applyFont="1" applyBorder="1" applyAlignment="1">
      <alignment horizontal="center"/>
      <protection/>
    </xf>
    <xf numFmtId="0" fontId="7" fillId="0" borderId="16" xfId="60" applyFont="1" applyBorder="1" applyAlignment="1">
      <alignment horizontal="center"/>
      <protection/>
    </xf>
    <xf numFmtId="0" fontId="7" fillId="0" borderId="14" xfId="60" applyFont="1" applyBorder="1">
      <alignment/>
      <protection/>
    </xf>
    <xf numFmtId="0" fontId="7" fillId="0" borderId="0" xfId="60" applyFont="1">
      <alignment/>
      <protection/>
    </xf>
    <xf numFmtId="0" fontId="6" fillId="0" borderId="14" xfId="74" applyNumberFormat="1" applyFont="1" applyBorder="1" applyAlignment="1">
      <alignment horizontal="center"/>
    </xf>
    <xf numFmtId="0" fontId="7" fillId="0" borderId="18" xfId="60" applyFont="1" applyBorder="1" applyAlignment="1">
      <alignment horizontal="center"/>
      <protection/>
    </xf>
    <xf numFmtId="0" fontId="6" fillId="0" borderId="18" xfId="60" applyFont="1" applyBorder="1" applyAlignment="1">
      <alignment horizontal="center"/>
      <protection/>
    </xf>
    <xf numFmtId="0" fontId="6" fillId="0" borderId="18" xfId="74" applyNumberFormat="1" applyFont="1" applyBorder="1" applyAlignment="1">
      <alignment horizontal="center"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wrapText="1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Alignment="1">
      <alignment horizontal="center"/>
      <protection/>
    </xf>
    <xf numFmtId="0" fontId="6" fillId="0" borderId="0" xfId="74" applyNumberFormat="1" applyFont="1" applyBorder="1" applyAlignment="1">
      <alignment wrapText="1"/>
    </xf>
    <xf numFmtId="0" fontId="6" fillId="0" borderId="0" xfId="60" applyFont="1" applyFill="1">
      <alignment/>
      <protection/>
    </xf>
    <xf numFmtId="0" fontId="6" fillId="0" borderId="0" xfId="74" applyNumberFormat="1" applyFont="1" applyFill="1" applyAlignment="1">
      <alignment/>
    </xf>
    <xf numFmtId="0" fontId="6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horizontal="center"/>
      <protection/>
    </xf>
    <xf numFmtId="0" fontId="15" fillId="34" borderId="14" xfId="62" applyFont="1" applyFill="1" applyBorder="1" applyAlignment="1">
      <alignment vertical="center" wrapText="1"/>
      <protection/>
    </xf>
    <xf numFmtId="49" fontId="6" fillId="0" borderId="14" xfId="61" applyNumberFormat="1" applyFont="1" applyFill="1" applyBorder="1" applyAlignment="1">
      <alignment horizontal="left" vertical="center" wrapText="1"/>
      <protection/>
    </xf>
    <xf numFmtId="188" fontId="6" fillId="0" borderId="14" xfId="74" applyNumberFormat="1" applyFont="1" applyBorder="1" applyAlignment="1">
      <alignment vertical="center" wrapText="1"/>
    </xf>
    <xf numFmtId="188" fontId="6" fillId="0" borderId="15" xfId="74" applyNumberFormat="1" applyFont="1" applyFill="1" applyBorder="1" applyAlignment="1">
      <alignment vertical="center" wrapText="1"/>
    </xf>
    <xf numFmtId="188" fontId="6" fillId="0" borderId="14" xfId="74" applyNumberFormat="1" applyFont="1" applyBorder="1" applyAlignment="1">
      <alignment vertical="center"/>
    </xf>
    <xf numFmtId="188" fontId="6" fillId="0" borderId="14" xfId="74" applyNumberFormat="1" applyFont="1" applyFill="1" applyBorder="1" applyAlignment="1">
      <alignment horizontal="center" vertical="center" wrapText="1"/>
    </xf>
    <xf numFmtId="188" fontId="6" fillId="0" borderId="14" xfId="74" applyNumberFormat="1" applyFont="1" applyFill="1" applyBorder="1" applyAlignment="1">
      <alignment vertical="center" wrapText="1"/>
    </xf>
    <xf numFmtId="0" fontId="11" fillId="0" borderId="0" xfId="60" applyFont="1" applyBorder="1">
      <alignment/>
      <protection/>
    </xf>
    <xf numFmtId="188" fontId="6" fillId="0" borderId="14" xfId="60" applyNumberFormat="1" applyFont="1" applyBorder="1" applyAlignment="1">
      <alignment horizontal="center" vertical="center"/>
      <protection/>
    </xf>
    <xf numFmtId="49" fontId="6" fillId="0" borderId="15" xfId="15" applyNumberFormat="1" applyFont="1" applyFill="1" applyBorder="1" applyAlignment="1">
      <alignment horizontal="center" vertical="center" wrapText="1"/>
      <protection/>
    </xf>
    <xf numFmtId="0" fontId="6" fillId="0" borderId="15" xfId="74" applyNumberFormat="1" applyFont="1" applyFill="1" applyBorder="1" applyAlignment="1">
      <alignment horizontal="center" vertical="center" wrapText="1"/>
    </xf>
    <xf numFmtId="188" fontId="6" fillId="0" borderId="15" xfId="74" applyNumberFormat="1" applyFont="1" applyBorder="1" applyAlignment="1">
      <alignment horizontal="center" vertical="center"/>
    </xf>
    <xf numFmtId="188" fontId="6" fillId="0" borderId="19" xfId="74" applyNumberFormat="1" applyFont="1" applyBorder="1" applyAlignment="1">
      <alignment horizontal="center" vertical="center"/>
    </xf>
    <xf numFmtId="184" fontId="6" fillId="0" borderId="15" xfId="15" applyNumberFormat="1" applyFont="1" applyFill="1" applyBorder="1" applyAlignment="1">
      <alignment horizontal="center" vertical="center" wrapText="1"/>
      <protection/>
    </xf>
    <xf numFmtId="0" fontId="7" fillId="0" borderId="17" xfId="60" applyFont="1" applyBorder="1" applyAlignment="1">
      <alignment vertical="center"/>
      <protection/>
    </xf>
    <xf numFmtId="0" fontId="6" fillId="0" borderId="20" xfId="60" applyFont="1" applyBorder="1">
      <alignment/>
      <protection/>
    </xf>
    <xf numFmtId="0" fontId="9" fillId="0" borderId="21" xfId="60" applyFont="1" applyBorder="1" applyAlignment="1">
      <alignment horizontal="center" vertical="top" wrapText="1"/>
      <protection/>
    </xf>
    <xf numFmtId="0" fontId="9" fillId="0" borderId="22" xfId="60" applyFont="1" applyBorder="1" applyAlignment="1">
      <alignment horizontal="center" vertical="top" wrapText="1"/>
      <protection/>
    </xf>
    <xf numFmtId="0" fontId="9" fillId="0" borderId="22" xfId="74" applyNumberFormat="1" applyFont="1" applyBorder="1" applyAlignment="1">
      <alignment horizontal="center" vertical="top" wrapText="1"/>
    </xf>
    <xf numFmtId="0" fontId="14" fillId="34" borderId="15" xfId="62" applyFont="1" applyFill="1" applyBorder="1" applyAlignment="1">
      <alignment vertical="center" wrapText="1"/>
      <protection/>
    </xf>
    <xf numFmtId="184" fontId="6" fillId="0" borderId="15" xfId="74" applyNumberFormat="1" applyFont="1" applyFill="1" applyBorder="1" applyAlignment="1">
      <alignment vertical="center" wrapText="1"/>
    </xf>
    <xf numFmtId="188" fontId="6" fillId="0" borderId="15" xfId="74" applyNumberFormat="1" applyFont="1" applyBorder="1" applyAlignment="1">
      <alignment vertical="center" wrapText="1"/>
    </xf>
    <xf numFmtId="188" fontId="6" fillId="0" borderId="15" xfId="60" applyNumberFormat="1" applyFont="1" applyBorder="1" applyAlignment="1">
      <alignment horizontal="center" vertical="center"/>
      <protection/>
    </xf>
    <xf numFmtId="188" fontId="7" fillId="0" borderId="14" xfId="74" applyNumberFormat="1" applyFont="1" applyBorder="1" applyAlignment="1">
      <alignment horizontal="center"/>
    </xf>
    <xf numFmtId="0" fontId="7" fillId="0" borderId="23" xfId="60" applyFont="1" applyBorder="1" applyAlignment="1">
      <alignment/>
      <protection/>
    </xf>
    <xf numFmtId="0" fontId="7" fillId="0" borderId="14" xfId="60" applyFont="1" applyBorder="1" applyAlignment="1">
      <alignment/>
      <protection/>
    </xf>
    <xf numFmtId="0" fontId="7" fillId="0" borderId="14" xfId="74" applyNumberFormat="1" applyFont="1" applyBorder="1" applyAlignment="1">
      <alignment/>
    </xf>
    <xf numFmtId="0" fontId="7" fillId="0" borderId="14" xfId="60" applyFont="1" applyBorder="1" applyAlignment="1">
      <alignment vertical="center"/>
      <protection/>
    </xf>
    <xf numFmtId="0" fontId="15" fillId="34" borderId="14" xfId="62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center"/>
      <protection/>
    </xf>
    <xf numFmtId="0" fontId="6" fillId="0" borderId="11" xfId="60" applyFont="1" applyBorder="1" applyAlignment="1">
      <alignment horizontal="center"/>
      <protection/>
    </xf>
    <xf numFmtId="0" fontId="7" fillId="0" borderId="17" xfId="60" applyFont="1" applyBorder="1" applyAlignment="1">
      <alignment horizontal="center"/>
      <protection/>
    </xf>
    <xf numFmtId="49" fontId="6" fillId="0" borderId="14" xfId="61" applyNumberFormat="1" applyFont="1" applyFill="1" applyBorder="1" applyAlignment="1">
      <alignment horizontal="center" vertical="center"/>
      <protection/>
    </xf>
    <xf numFmtId="0" fontId="6" fillId="0" borderId="0" xfId="60" applyFont="1" applyFill="1" applyAlignment="1">
      <alignment horizontal="center"/>
      <protection/>
    </xf>
    <xf numFmtId="0" fontId="6" fillId="0" borderId="0" xfId="60" applyFont="1" applyBorder="1" applyAlignment="1">
      <alignment horizontal="center" wrapText="1"/>
      <protection/>
    </xf>
    <xf numFmtId="49" fontId="6" fillId="0" borderId="16" xfId="15" applyNumberFormat="1" applyFont="1" applyFill="1" applyBorder="1" applyAlignment="1">
      <alignment horizontal="center" vertical="center" wrapText="1"/>
      <protection/>
    </xf>
    <xf numFmtId="188" fontId="6" fillId="0" borderId="0" xfId="60" applyNumberFormat="1" applyFont="1">
      <alignment/>
      <protection/>
    </xf>
    <xf numFmtId="189" fontId="16" fillId="0" borderId="0" xfId="74" applyNumberFormat="1" applyFont="1" applyAlignment="1">
      <alignment horizontal="left" vertical="center"/>
    </xf>
    <xf numFmtId="0" fontId="6" fillId="0" borderId="14" xfId="60" applyFont="1" applyBorder="1" applyAlignment="1">
      <alignment horizontal="center" vertical="center"/>
      <protection/>
    </xf>
    <xf numFmtId="0" fontId="53" fillId="33" borderId="14" xfId="59" applyFont="1" applyFill="1" applyBorder="1" applyAlignment="1">
      <alignment horizontal="center" vertical="center"/>
      <protection/>
    </xf>
    <xf numFmtId="0" fontId="6" fillId="33" borderId="14" xfId="71" applyNumberFormat="1" applyFont="1" applyFill="1" applyBorder="1" applyAlignment="1">
      <alignment vertical="center" wrapText="1"/>
      <protection/>
    </xf>
    <xf numFmtId="184" fontId="6" fillId="33" borderId="14" xfId="71" applyNumberFormat="1" applyFont="1" applyFill="1" applyBorder="1" applyAlignment="1">
      <alignment vertical="center" wrapText="1"/>
      <protection/>
    </xf>
    <xf numFmtId="49" fontId="6" fillId="0" borderId="14" xfId="15" applyNumberFormat="1" applyFont="1" applyFill="1" applyBorder="1" applyAlignment="1" quotePrefix="1">
      <alignment horizontal="center" vertical="center"/>
      <protection/>
    </xf>
    <xf numFmtId="49" fontId="6" fillId="33" borderId="14" xfId="15" applyNumberFormat="1" applyFont="1" applyFill="1" applyBorder="1" applyAlignment="1" quotePrefix="1">
      <alignment horizontal="center" vertical="center"/>
      <protection/>
    </xf>
    <xf numFmtId="0" fontId="6" fillId="0" borderId="14" xfId="16" applyFont="1" applyFill="1" applyBorder="1" applyAlignment="1">
      <alignment horizontal="center" vertical="center" wrapText="1"/>
      <protection/>
    </xf>
    <xf numFmtId="0" fontId="6" fillId="34" borderId="14" xfId="16" applyNumberFormat="1" applyFont="1" applyFill="1" applyBorder="1" applyAlignment="1">
      <alignment horizontal="left" vertical="center" wrapText="1"/>
      <protection/>
    </xf>
    <xf numFmtId="0" fontId="6" fillId="34" borderId="14" xfId="16" applyFont="1" applyFill="1" applyBorder="1" applyAlignment="1">
      <alignment horizontal="left" vertical="center" wrapText="1"/>
      <protection/>
    </xf>
    <xf numFmtId="184" fontId="6" fillId="0" borderId="14" xfId="63" applyNumberFormat="1" applyFont="1" applyFill="1" applyBorder="1" applyAlignment="1">
      <alignment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184" fontId="6" fillId="0" borderId="14" xfId="62" applyNumberFormat="1" applyFont="1" applyFill="1" applyBorder="1" applyAlignment="1">
      <alignment vertical="center" wrapText="1"/>
      <protection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4" borderId="14" xfId="16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vertical="center" wrapText="1"/>
      <protection/>
    </xf>
    <xf numFmtId="184" fontId="6" fillId="34" borderId="14" xfId="16" applyNumberFormat="1" applyFont="1" applyFill="1" applyBorder="1" applyAlignment="1">
      <alignment vertical="center" wrapText="1"/>
      <protection/>
    </xf>
    <xf numFmtId="0" fontId="6" fillId="34" borderId="14" xfId="58" applyNumberFormat="1" applyFont="1" applyFill="1" applyBorder="1" applyAlignment="1">
      <alignment horizontal="left" vertical="center" wrapText="1"/>
      <protection/>
    </xf>
    <xf numFmtId="0" fontId="6" fillId="34" borderId="14" xfId="58" applyFont="1" applyFill="1" applyBorder="1" applyAlignment="1">
      <alignment horizontal="left" vertical="center" wrapText="1"/>
      <protection/>
    </xf>
    <xf numFmtId="0" fontId="6" fillId="34" borderId="14" xfId="16" applyNumberFormat="1" applyFont="1" applyFill="1" applyBorder="1" applyAlignment="1">
      <alignment vertical="center" wrapText="1"/>
      <protection/>
    </xf>
    <xf numFmtId="0" fontId="6" fillId="0" borderId="14" xfId="36" applyFont="1" applyFill="1" applyBorder="1" applyAlignment="1">
      <alignment vertical="center" wrapText="1"/>
      <protection/>
    </xf>
    <xf numFmtId="0" fontId="6" fillId="0" borderId="14" xfId="72" applyFont="1" applyFill="1" applyBorder="1" applyAlignment="1">
      <alignment vertical="center" wrapText="1"/>
      <protection/>
    </xf>
    <xf numFmtId="0" fontId="6" fillId="0" borderId="14" xfId="16" applyNumberFormat="1" applyFont="1" applyFill="1" applyBorder="1" applyAlignment="1">
      <alignment vertical="center" wrapText="1"/>
      <protection/>
    </xf>
    <xf numFmtId="0" fontId="6" fillId="34" borderId="14" xfId="58" applyFont="1" applyFill="1" applyBorder="1" applyAlignment="1">
      <alignment vertical="center" wrapText="1"/>
      <protection/>
    </xf>
    <xf numFmtId="0" fontId="6" fillId="33" borderId="14" xfId="58" applyNumberFormat="1" applyFont="1" applyFill="1" applyBorder="1" applyAlignment="1">
      <alignment horizontal="center" vertical="center" wrapText="1"/>
      <protection/>
    </xf>
    <xf numFmtId="184" fontId="6" fillId="33" borderId="14" xfId="36" applyNumberFormat="1" applyFont="1" applyFill="1" applyBorder="1" applyAlignment="1">
      <alignment vertical="center" wrapText="1"/>
      <protection/>
    </xf>
    <xf numFmtId="184" fontId="6" fillId="33" borderId="14" xfId="16" applyNumberFormat="1" applyFont="1" applyFill="1" applyBorder="1" applyAlignment="1">
      <alignment vertical="center" wrapText="1"/>
      <protection/>
    </xf>
    <xf numFmtId="184" fontId="6" fillId="33" borderId="14" xfId="15" applyNumberFormat="1" applyFont="1" applyFill="1" applyBorder="1" applyAlignment="1">
      <alignment vertical="center" wrapText="1"/>
      <protection/>
    </xf>
    <xf numFmtId="184" fontId="6" fillId="0" borderId="14" xfId="15" applyNumberFormat="1" applyFont="1" applyFill="1" applyBorder="1" applyAlignment="1">
      <alignment vertical="center" wrapText="1"/>
      <protection/>
    </xf>
    <xf numFmtId="0" fontId="6" fillId="33" borderId="14" xfId="59" applyFont="1" applyFill="1" applyBorder="1" applyAlignment="1">
      <alignment vertical="center" wrapText="1"/>
      <protection/>
    </xf>
    <xf numFmtId="0" fontId="6" fillId="33" borderId="14" xfId="37" applyFont="1" applyFill="1" applyBorder="1" applyAlignment="1">
      <alignment vertical="center" wrapText="1"/>
      <protection/>
    </xf>
    <xf numFmtId="4" fontId="6" fillId="33" borderId="14" xfId="37" applyNumberFormat="1" applyFont="1" applyFill="1" applyBorder="1" applyAlignment="1">
      <alignment horizontal="left" vertical="center" wrapText="1"/>
      <protection/>
    </xf>
    <xf numFmtId="184" fontId="6" fillId="33" borderId="14" xfId="16" applyNumberFormat="1" applyFont="1" applyFill="1" applyBorder="1" applyAlignment="1">
      <alignment horizontal="left" vertical="center" wrapText="1"/>
      <protection/>
    </xf>
    <xf numFmtId="0" fontId="6" fillId="33" borderId="14" xfId="15" applyFont="1" applyFill="1" applyBorder="1" applyAlignment="1">
      <alignment horizontal="center" vertical="center" wrapText="1"/>
      <protection/>
    </xf>
    <xf numFmtId="0" fontId="6" fillId="33" borderId="14" xfId="36" applyFont="1" applyFill="1" applyBorder="1" applyAlignment="1">
      <alignment vertical="center" wrapText="1"/>
      <protection/>
    </xf>
    <xf numFmtId="188" fontId="7" fillId="0" borderId="14" xfId="74" applyNumberFormat="1" applyFont="1" applyBorder="1" applyAlignment="1">
      <alignment/>
    </xf>
    <xf numFmtId="188" fontId="7" fillId="0" borderId="14" xfId="74" applyNumberFormat="1" applyFont="1" applyBorder="1" applyAlignment="1">
      <alignment horizontal="center" vertical="center"/>
    </xf>
    <xf numFmtId="188" fontId="7" fillId="0" borderId="14" xfId="74" applyNumberFormat="1" applyFont="1" applyBorder="1" applyAlignment="1">
      <alignment/>
    </xf>
    <xf numFmtId="0" fontId="6" fillId="0" borderId="14" xfId="37" applyFont="1" applyFill="1" applyBorder="1" applyAlignment="1">
      <alignment vertical="center" wrapText="1"/>
      <protection/>
    </xf>
    <xf numFmtId="0" fontId="7" fillId="0" borderId="14" xfId="60" applyFont="1" applyBorder="1" applyAlignment="1">
      <alignment horizontal="center" vertical="center"/>
      <protection/>
    </xf>
    <xf numFmtId="0" fontId="6" fillId="34" borderId="24" xfId="37" applyFont="1" applyFill="1" applyBorder="1" applyAlignment="1">
      <alignment vertical="center" wrapText="1"/>
      <protection/>
    </xf>
    <xf numFmtId="184" fontId="6" fillId="0" borderId="16" xfId="15" applyNumberFormat="1" applyFont="1" applyFill="1" applyBorder="1" applyAlignment="1">
      <alignment horizontal="center" vertical="center" wrapText="1"/>
      <protection/>
    </xf>
    <xf numFmtId="0" fontId="6" fillId="33" borderId="14" xfId="16" applyFont="1" applyFill="1" applyBorder="1" applyAlignment="1">
      <alignment horizontal="left" vertical="center" wrapText="1"/>
      <protection/>
    </xf>
    <xf numFmtId="184" fontId="6" fillId="33" borderId="14" xfId="62" applyNumberFormat="1" applyFont="1" applyFill="1" applyBorder="1" applyAlignment="1">
      <alignment vertical="center" wrapText="1"/>
      <protection/>
    </xf>
    <xf numFmtId="49" fontId="6" fillId="33" borderId="16" xfId="15" applyNumberFormat="1" applyFont="1" applyFill="1" applyBorder="1" applyAlignment="1">
      <alignment horizontal="center" vertical="center" wrapText="1"/>
      <protection/>
    </xf>
    <xf numFmtId="0" fontId="6" fillId="33" borderId="14" xfId="16" applyFont="1" applyFill="1" applyBorder="1" applyAlignment="1">
      <alignment horizontal="center" vertical="center" wrapText="1"/>
      <protection/>
    </xf>
    <xf numFmtId="0" fontId="6" fillId="33" borderId="14" xfId="58" applyNumberFormat="1" applyFont="1" applyFill="1" applyBorder="1" applyAlignment="1">
      <alignment horizontal="left" vertical="center" wrapText="1"/>
      <protection/>
    </xf>
    <xf numFmtId="0" fontId="6" fillId="33" borderId="14" xfId="58" applyFont="1" applyFill="1" applyBorder="1" applyAlignment="1">
      <alignment horizontal="left" vertical="center" wrapText="1"/>
      <protection/>
    </xf>
    <xf numFmtId="0" fontId="6" fillId="33" borderId="14" xfId="16" applyNumberFormat="1" applyFont="1" applyFill="1" applyBorder="1" applyAlignment="1">
      <alignment vertical="center" wrapText="1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0" fontId="6" fillId="33" borderId="14" xfId="60" applyFont="1" applyFill="1" applyBorder="1" applyAlignment="1">
      <alignment horizontal="center" vertical="center"/>
      <protection/>
    </xf>
    <xf numFmtId="188" fontId="6" fillId="33" borderId="14" xfId="74" applyNumberFormat="1" applyFont="1" applyFill="1" applyBorder="1" applyAlignment="1">
      <alignment vertical="center" wrapText="1"/>
    </xf>
    <xf numFmtId="0" fontId="6" fillId="33" borderId="14" xfId="60" applyFont="1" applyFill="1" applyBorder="1" applyAlignment="1">
      <alignment horizontal="center"/>
      <protection/>
    </xf>
    <xf numFmtId="188" fontId="6" fillId="33" borderId="14" xfId="74" applyNumberFormat="1" applyFont="1" applyFill="1" applyBorder="1" applyAlignment="1">
      <alignment horizontal="center" vertical="center"/>
    </xf>
    <xf numFmtId="188" fontId="6" fillId="33" borderId="16" xfId="74" applyNumberFormat="1" applyFont="1" applyFill="1" applyBorder="1" applyAlignment="1">
      <alignment horizontal="center" vertical="center"/>
    </xf>
    <xf numFmtId="184" fontId="6" fillId="33" borderId="16" xfId="15" applyNumberFormat="1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vertical="center" wrapText="1"/>
    </xf>
    <xf numFmtId="184" fontId="6" fillId="33" borderId="14" xfId="77" applyNumberFormat="1" applyFont="1" applyFill="1" applyBorder="1" applyAlignment="1">
      <alignment vertical="center" wrapText="1"/>
    </xf>
    <xf numFmtId="179" fontId="6" fillId="0" borderId="0" xfId="74" applyFont="1" applyAlignment="1">
      <alignment/>
    </xf>
    <xf numFmtId="179" fontId="6" fillId="0" borderId="0" xfId="74" applyFont="1" applyFill="1" applyAlignment="1">
      <alignment/>
    </xf>
    <xf numFmtId="43" fontId="6" fillId="0" borderId="0" xfId="60" applyNumberFormat="1" applyFont="1" applyFill="1">
      <alignment/>
      <protection/>
    </xf>
    <xf numFmtId="192" fontId="6" fillId="0" borderId="14" xfId="74" applyNumberFormat="1" applyFont="1" applyBorder="1" applyAlignment="1">
      <alignment horizontal="center" vertical="center"/>
    </xf>
    <xf numFmtId="49" fontId="15" fillId="33" borderId="14" xfId="15" applyNumberFormat="1" applyFont="1" applyFill="1" applyBorder="1" applyAlignment="1">
      <alignment horizontal="center" vertical="center" wrapText="1"/>
      <protection/>
    </xf>
    <xf numFmtId="0" fontId="15" fillId="33" borderId="14" xfId="15" applyFont="1" applyFill="1" applyBorder="1" applyAlignment="1">
      <alignment horizontal="center" vertical="center" wrapText="1"/>
      <protection/>
    </xf>
    <xf numFmtId="0" fontId="15" fillId="0" borderId="14" xfId="15" applyNumberFormat="1" applyFont="1" applyFill="1" applyBorder="1" applyAlignment="1" quotePrefix="1">
      <alignment horizontal="center" vertical="center"/>
      <protection/>
    </xf>
    <xf numFmtId="0" fontId="14" fillId="33" borderId="14" xfId="62" applyFont="1" applyFill="1" applyBorder="1" applyAlignment="1">
      <alignment vertical="center" wrapText="1"/>
      <protection/>
    </xf>
    <xf numFmtId="0" fontId="14" fillId="33" borderId="15" xfId="62" applyFont="1" applyFill="1" applyBorder="1" applyAlignment="1">
      <alignment vertical="center" wrapText="1"/>
      <protection/>
    </xf>
    <xf numFmtId="184" fontId="15" fillId="33" borderId="15" xfId="76" applyNumberFormat="1" applyFont="1" applyFill="1" applyBorder="1" applyAlignment="1">
      <alignment horizontal="left" vertical="center" wrapText="1"/>
    </xf>
    <xf numFmtId="0" fontId="15" fillId="33" borderId="15" xfId="15" applyFont="1" applyFill="1" applyBorder="1" applyAlignment="1">
      <alignment horizontal="center" vertical="center" wrapText="1"/>
      <protection/>
    </xf>
    <xf numFmtId="0" fontId="15" fillId="33" borderId="15" xfId="74" applyNumberFormat="1" applyFont="1" applyFill="1" applyBorder="1" applyAlignment="1">
      <alignment horizontal="center" vertical="center" wrapText="1"/>
    </xf>
    <xf numFmtId="49" fontId="15" fillId="0" borderId="14" xfId="15" applyNumberFormat="1" applyFont="1" applyFill="1" applyBorder="1" applyAlignment="1">
      <alignment horizontal="center" vertical="center" wrapText="1"/>
      <protection/>
    </xf>
    <xf numFmtId="0" fontId="15" fillId="0" borderId="14" xfId="15" applyFont="1" applyFill="1" applyBorder="1" applyAlignment="1">
      <alignment horizontal="center" vertical="center" wrapText="1"/>
      <protection/>
    </xf>
    <xf numFmtId="184" fontId="15" fillId="0" borderId="14" xfId="71" applyNumberFormat="1" applyFont="1" applyFill="1" applyBorder="1" applyAlignment="1">
      <alignment vertical="center" wrapText="1"/>
      <protection/>
    </xf>
    <xf numFmtId="3" fontId="15" fillId="33" borderId="14" xfId="71" applyNumberFormat="1" applyFont="1" applyFill="1" applyBorder="1" applyAlignment="1">
      <alignment horizontal="left" vertical="center" wrapText="1"/>
      <protection/>
    </xf>
    <xf numFmtId="0" fontId="15" fillId="0" borderId="14" xfId="0" applyFont="1" applyBorder="1" applyAlignment="1">
      <alignment horizontal="center" vertical="center"/>
    </xf>
    <xf numFmtId="0" fontId="15" fillId="0" borderId="14" xfId="74" applyNumberFormat="1" applyFont="1" applyBorder="1" applyAlignment="1">
      <alignment horizontal="center" vertical="center"/>
    </xf>
    <xf numFmtId="0" fontId="15" fillId="0" borderId="14" xfId="60" applyFont="1" applyBorder="1" applyAlignment="1">
      <alignment horizontal="center" vertical="center"/>
      <protection/>
    </xf>
    <xf numFmtId="188" fontId="15" fillId="0" borderId="14" xfId="74" applyNumberFormat="1" applyFont="1" applyFill="1" applyBorder="1" applyAlignment="1">
      <alignment vertical="center" wrapText="1"/>
    </xf>
    <xf numFmtId="188" fontId="15" fillId="0" borderId="14" xfId="74" applyNumberFormat="1" applyFont="1" applyBorder="1" applyAlignment="1">
      <alignment horizontal="center" vertical="center"/>
    </xf>
    <xf numFmtId="188" fontId="15" fillId="0" borderId="16" xfId="74" applyNumberFormat="1" applyFont="1" applyBorder="1" applyAlignment="1">
      <alignment horizontal="center" vertical="center"/>
    </xf>
    <xf numFmtId="184" fontId="15" fillId="0" borderId="14" xfId="15" applyNumberFormat="1" applyFont="1" applyFill="1" applyBorder="1" applyAlignment="1">
      <alignment horizontal="center" vertical="center" wrapText="1"/>
      <protection/>
    </xf>
    <xf numFmtId="0" fontId="15" fillId="33" borderId="14" xfId="58" applyNumberFormat="1" applyFont="1" applyFill="1" applyBorder="1" applyAlignment="1">
      <alignment horizontal="center" vertical="center" wrapText="1"/>
      <protection/>
    </xf>
    <xf numFmtId="0" fontId="15" fillId="33" borderId="14" xfId="59" applyFont="1" applyFill="1" applyBorder="1" applyAlignment="1">
      <alignment vertical="center" wrapText="1"/>
      <protection/>
    </xf>
    <xf numFmtId="0" fontId="15" fillId="33" borderId="14" xfId="0" applyFont="1" applyFill="1" applyBorder="1" applyAlignment="1">
      <alignment horizontal="center" vertical="center"/>
    </xf>
    <xf numFmtId="0" fontId="15" fillId="33" borderId="14" xfId="58" applyFont="1" applyFill="1" applyBorder="1" applyAlignment="1">
      <alignment horizontal="center" vertical="center" wrapText="1"/>
      <protection/>
    </xf>
    <xf numFmtId="0" fontId="15" fillId="33" borderId="14" xfId="60" applyFont="1" applyFill="1" applyBorder="1" applyAlignment="1">
      <alignment horizontal="center" vertical="center"/>
      <protection/>
    </xf>
    <xf numFmtId="184" fontId="15" fillId="33" borderId="14" xfId="71" applyNumberFormat="1" applyFont="1" applyFill="1" applyBorder="1" applyAlignment="1">
      <alignment vertical="center" wrapText="1"/>
      <protection/>
    </xf>
    <xf numFmtId="0" fontId="15" fillId="33" borderId="14" xfId="37" applyFont="1" applyFill="1" applyBorder="1" applyAlignment="1">
      <alignment vertical="center" wrapText="1"/>
      <protection/>
    </xf>
    <xf numFmtId="184" fontId="15" fillId="33" borderId="14" xfId="77" applyNumberFormat="1" applyFont="1" applyFill="1" applyBorder="1" applyAlignment="1">
      <alignment vertical="center" wrapText="1"/>
    </xf>
    <xf numFmtId="0" fontId="15" fillId="33" borderId="14" xfId="60" applyFont="1" applyFill="1" applyBorder="1" applyAlignment="1">
      <alignment horizontal="center"/>
      <protection/>
    </xf>
    <xf numFmtId="184" fontId="15" fillId="33" borderId="16" xfId="15" applyNumberFormat="1" applyFont="1" applyFill="1" applyBorder="1" applyAlignment="1">
      <alignment horizontal="center" vertical="center" wrapText="1"/>
      <protection/>
    </xf>
    <xf numFmtId="0" fontId="15" fillId="33" borderId="25" xfId="15" applyFont="1" applyFill="1" applyBorder="1" applyAlignment="1">
      <alignment horizontal="center" vertical="center" wrapText="1"/>
      <protection/>
    </xf>
    <xf numFmtId="49" fontId="15" fillId="0" borderId="16" xfId="15" applyNumberFormat="1" applyFont="1" applyFill="1" applyBorder="1" applyAlignment="1">
      <alignment horizontal="center" vertical="center" wrapText="1"/>
      <protection/>
    </xf>
    <xf numFmtId="0" fontId="15" fillId="0" borderId="14" xfId="16" applyFont="1" applyFill="1" applyBorder="1" applyAlignment="1">
      <alignment horizontal="center" vertical="center" wrapText="1"/>
      <protection/>
    </xf>
    <xf numFmtId="0" fontId="15" fillId="34" borderId="14" xfId="16" applyNumberFormat="1" applyFont="1" applyFill="1" applyBorder="1" applyAlignment="1">
      <alignment horizontal="center" vertical="center" wrapText="1"/>
      <protection/>
    </xf>
    <xf numFmtId="0" fontId="15" fillId="34" borderId="14" xfId="16" applyFont="1" applyFill="1" applyBorder="1" applyAlignment="1">
      <alignment horizontal="left" vertical="center" wrapText="1"/>
      <protection/>
    </xf>
    <xf numFmtId="0" fontId="15" fillId="0" borderId="14" xfId="36" applyFont="1" applyFill="1" applyBorder="1" applyAlignment="1">
      <alignment vertical="center" wrapText="1"/>
      <protection/>
    </xf>
    <xf numFmtId="0" fontId="15" fillId="0" borderId="14" xfId="58" applyFont="1" applyBorder="1" applyAlignment="1">
      <alignment horizontal="center" vertical="center" wrapText="1"/>
      <protection/>
    </xf>
    <xf numFmtId="0" fontId="15" fillId="0" borderId="14" xfId="63" applyFont="1" applyFill="1" applyBorder="1" applyAlignment="1">
      <alignment vertical="center" wrapText="1"/>
      <protection/>
    </xf>
    <xf numFmtId="49" fontId="15" fillId="33" borderId="16" xfId="15" applyNumberFormat="1" applyFont="1" applyFill="1" applyBorder="1" applyAlignment="1">
      <alignment horizontal="center" vertical="center" wrapText="1"/>
      <protection/>
    </xf>
    <xf numFmtId="0" fontId="15" fillId="33" borderId="14" xfId="16" applyFont="1" applyFill="1" applyBorder="1" applyAlignment="1">
      <alignment horizontal="center" vertical="center" wrapText="1"/>
      <protection/>
    </xf>
    <xf numFmtId="0" fontId="15" fillId="33" borderId="14" xfId="58" applyFont="1" applyFill="1" applyBorder="1" applyAlignment="1">
      <alignment horizontal="left" vertical="center" wrapText="1"/>
      <protection/>
    </xf>
    <xf numFmtId="0" fontId="15" fillId="33" borderId="14" xfId="16" applyNumberFormat="1" applyFont="1" applyFill="1" applyBorder="1" applyAlignment="1">
      <alignment vertical="center" wrapText="1"/>
      <protection/>
    </xf>
    <xf numFmtId="188" fontId="15" fillId="33" borderId="14" xfId="74" applyNumberFormat="1" applyFont="1" applyFill="1" applyBorder="1" applyAlignment="1">
      <alignment vertical="center" wrapText="1"/>
    </xf>
    <xf numFmtId="0" fontId="15" fillId="0" borderId="14" xfId="60" applyFont="1" applyBorder="1" applyAlignment="1">
      <alignment horizontal="center"/>
      <protection/>
    </xf>
    <xf numFmtId="184" fontId="15" fillId="0" borderId="16" xfId="15" applyNumberFormat="1" applyFont="1" applyFill="1" applyBorder="1" applyAlignment="1">
      <alignment horizontal="center" vertical="center" wrapText="1"/>
      <protection/>
    </xf>
    <xf numFmtId="0" fontId="15" fillId="0" borderId="14" xfId="16" applyNumberFormat="1" applyFont="1" applyFill="1" applyBorder="1" applyAlignment="1">
      <alignment vertical="center" wrapText="1"/>
      <protection/>
    </xf>
    <xf numFmtId="184" fontId="15" fillId="34" borderId="14" xfId="36" applyNumberFormat="1" applyFont="1" applyFill="1" applyBorder="1" applyAlignment="1">
      <alignment vertical="center" wrapText="1"/>
      <protection/>
    </xf>
    <xf numFmtId="0" fontId="15" fillId="34" borderId="24" xfId="37" applyFont="1" applyFill="1" applyBorder="1" applyAlignment="1">
      <alignment vertical="center" wrapText="1"/>
      <protection/>
    </xf>
    <xf numFmtId="0" fontId="15" fillId="0" borderId="24" xfId="37" applyFont="1" applyFill="1" applyBorder="1" applyAlignment="1">
      <alignment vertical="center" wrapText="1"/>
      <protection/>
    </xf>
    <xf numFmtId="0" fontId="15" fillId="33" borderId="14" xfId="36" applyFont="1" applyFill="1" applyBorder="1" applyAlignment="1">
      <alignment vertical="center" wrapText="1"/>
      <protection/>
    </xf>
    <xf numFmtId="0" fontId="15" fillId="33" borderId="24" xfId="37" applyFont="1" applyFill="1" applyBorder="1" applyAlignment="1">
      <alignment vertical="center" wrapText="1"/>
      <protection/>
    </xf>
    <xf numFmtId="0" fontId="15" fillId="33" borderId="24" xfId="37" applyFont="1" applyFill="1" applyBorder="1" applyAlignment="1">
      <alignment horizontal="left" vertical="center" wrapText="1"/>
      <protection/>
    </xf>
    <xf numFmtId="4" fontId="15" fillId="33" borderId="14" xfId="76" applyNumberFormat="1" applyFont="1" applyFill="1" applyBorder="1" applyAlignment="1">
      <alignment vertical="center" wrapText="1"/>
    </xf>
    <xf numFmtId="0" fontId="15" fillId="0" borderId="0" xfId="60" applyFont="1">
      <alignment/>
      <protection/>
    </xf>
    <xf numFmtId="0" fontId="8" fillId="0" borderId="26" xfId="60" applyFont="1" applyBorder="1" applyAlignment="1">
      <alignment horizontal="center" vertical="center" wrapText="1"/>
      <protection/>
    </xf>
    <xf numFmtId="0" fontId="8" fillId="0" borderId="27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right"/>
      <protection/>
    </xf>
    <xf numFmtId="0" fontId="7" fillId="0" borderId="0" xfId="60" applyFont="1" applyBorder="1">
      <alignment/>
      <protection/>
    </xf>
    <xf numFmtId="0" fontId="8" fillId="0" borderId="26" xfId="60" applyFont="1" applyFill="1" applyBorder="1" applyAlignment="1">
      <alignment horizontal="center" vertical="center" wrapText="1"/>
      <protection/>
    </xf>
    <xf numFmtId="0" fontId="8" fillId="0" borderId="28" xfId="60" applyFont="1" applyFill="1" applyBorder="1" applyAlignment="1">
      <alignment horizontal="center" vertical="center" wrapText="1"/>
      <protection/>
    </xf>
    <xf numFmtId="0" fontId="8" fillId="0" borderId="27" xfId="60" applyFont="1" applyFill="1" applyBorder="1" applyAlignment="1">
      <alignment horizontal="center" vertical="center" wrapText="1"/>
      <protection/>
    </xf>
    <xf numFmtId="0" fontId="8" fillId="0" borderId="29" xfId="60" applyFont="1" applyFill="1" applyBorder="1" applyAlignment="1">
      <alignment horizontal="center" vertical="top" wrapText="1"/>
      <protection/>
    </xf>
    <xf numFmtId="0" fontId="8" fillId="0" borderId="30" xfId="60" applyFont="1" applyFill="1" applyBorder="1" applyAlignment="1">
      <alignment horizontal="center" vertical="top" wrapText="1"/>
      <protection/>
    </xf>
    <xf numFmtId="0" fontId="8" fillId="0" borderId="31" xfId="60" applyFont="1" applyFill="1" applyBorder="1" applyAlignment="1">
      <alignment horizontal="center" vertical="top" wrapText="1"/>
      <protection/>
    </xf>
    <xf numFmtId="0" fontId="7" fillId="0" borderId="0" xfId="60" applyFont="1" applyBorder="1" applyAlignment="1">
      <alignment horizontal="center"/>
      <protection/>
    </xf>
    <xf numFmtId="0" fontId="7" fillId="0" borderId="32" xfId="60" applyFont="1" applyBorder="1" applyAlignment="1">
      <alignment horizontal="right" vertical="center"/>
      <protection/>
    </xf>
    <xf numFmtId="0" fontId="7" fillId="0" borderId="33" xfId="60" applyFont="1" applyBorder="1" applyAlignment="1">
      <alignment horizontal="right" vertical="center"/>
      <protection/>
    </xf>
    <xf numFmtId="0" fontId="7" fillId="0" borderId="34" xfId="60" applyFont="1" applyBorder="1" applyAlignment="1">
      <alignment horizontal="right" vertical="center"/>
      <protection/>
    </xf>
    <xf numFmtId="0" fontId="7" fillId="0" borderId="35" xfId="60" applyFont="1" applyBorder="1" applyAlignment="1">
      <alignment horizontal="right" vertical="center"/>
      <protection/>
    </xf>
    <xf numFmtId="0" fontId="7" fillId="0" borderId="17" xfId="60" applyFont="1" applyBorder="1" applyAlignment="1">
      <alignment horizontal="right" vertical="center"/>
      <protection/>
    </xf>
    <xf numFmtId="0" fontId="7" fillId="0" borderId="36" xfId="60" applyFont="1" applyBorder="1" applyAlignment="1">
      <alignment horizontal="right" vertical="center"/>
      <protection/>
    </xf>
    <xf numFmtId="0" fontId="7" fillId="0" borderId="37" xfId="60" applyFont="1" applyBorder="1" applyAlignment="1">
      <alignment horizontal="right" vertical="center"/>
      <protection/>
    </xf>
    <xf numFmtId="0" fontId="7" fillId="0" borderId="38" xfId="60" applyFont="1" applyBorder="1" applyAlignment="1">
      <alignment horizontal="right" vertical="center"/>
      <protection/>
    </xf>
    <xf numFmtId="0" fontId="7" fillId="0" borderId="39" xfId="60" applyFont="1" applyBorder="1" applyAlignment="1">
      <alignment horizontal="right" vertical="center"/>
      <protection/>
    </xf>
    <xf numFmtId="0" fontId="6" fillId="0" borderId="0" xfId="60" applyFont="1" applyAlignment="1">
      <alignment horizontal="left"/>
      <protection/>
    </xf>
    <xf numFmtId="0" fontId="6" fillId="0" borderId="40" xfId="60" applyFont="1" applyBorder="1" applyAlignment="1">
      <alignment horizontal="center"/>
      <protection/>
    </xf>
    <xf numFmtId="0" fontId="8" fillId="0" borderId="28" xfId="60" applyFont="1" applyBorder="1" applyAlignment="1">
      <alignment horizontal="center" vertical="center" wrapText="1"/>
      <protection/>
    </xf>
    <xf numFmtId="0" fontId="7" fillId="0" borderId="0" xfId="60" applyFont="1" applyFill="1" applyAlignment="1">
      <alignment horizontal="justify" vertical="justify" wrapText="1"/>
      <protection/>
    </xf>
    <xf numFmtId="0" fontId="8" fillId="0" borderId="29" xfId="60" applyFont="1" applyFill="1" applyBorder="1" applyAlignment="1">
      <alignment horizontal="center" vertical="center" wrapText="1"/>
      <protection/>
    </xf>
    <xf numFmtId="0" fontId="8" fillId="0" borderId="40" xfId="60" applyFont="1" applyFill="1" applyBorder="1" applyAlignment="1">
      <alignment horizontal="center" vertical="center" wrapText="1"/>
      <protection/>
    </xf>
    <xf numFmtId="0" fontId="8" fillId="0" borderId="26" xfId="74" applyNumberFormat="1" applyFont="1" applyBorder="1" applyAlignment="1">
      <alignment horizontal="center" vertical="center" wrapText="1"/>
    </xf>
    <xf numFmtId="0" fontId="8" fillId="0" borderId="27" xfId="74" applyNumberFormat="1" applyFont="1" applyBorder="1" applyAlignment="1">
      <alignment horizontal="center" vertical="center" wrapText="1"/>
    </xf>
  </cellXfs>
  <cellStyles count="66">
    <cellStyle name="Normal" xfId="0"/>
    <cellStyle name=" б" xfId="15"/>
    <cellStyle name=" б 2 2 2 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2006.11.30 КВЛ" xfId="35"/>
    <cellStyle name="Normal_CoA2007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4 2" xfId="59"/>
    <cellStyle name="Обычный 2" xfId="60"/>
    <cellStyle name="Обычный 35" xfId="61"/>
    <cellStyle name="Обычный_Лист1" xfId="62"/>
    <cellStyle name="Обычный_Лист1 2" xfId="63"/>
    <cellStyle name="Обычный_Лист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Стиль 1 2 2" xfId="72"/>
    <cellStyle name="Текст предупреждения" xfId="73"/>
    <cellStyle name="Comma" xfId="74"/>
    <cellStyle name="Comma [0]" xfId="75"/>
    <cellStyle name="Финансовый 18" xfId="76"/>
    <cellStyle name="Финансовый 2 2 2" xfId="77"/>
    <cellStyle name="Финансовый_Лист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" name="Line 652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3" name="Line 653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4" name="Line 654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5" name="Line 655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6" name="Line 656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7" name="Line 33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8" name="Line 47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9" name="Line 659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0" name="Line 660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1" name="Line 661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2" name="Line 662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3" name="Line 663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4" name="Line 664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5" name="Line 1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6" name="Line 666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7" name="Line 667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8" name="Line 668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19" name="Line 669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0" name="Line 670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1" name="Line 33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2" name="Line 47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3" name="Line 673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4" name="Line 674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5" name="Line 675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6" name="Line 676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7" name="Line 677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0</xdr:colOff>
      <xdr:row>63</xdr:row>
      <xdr:rowOff>0</xdr:rowOff>
    </xdr:to>
    <xdr:sp>
      <xdr:nvSpPr>
        <xdr:cNvPr id="28" name="Line 678"/>
        <xdr:cNvSpPr>
          <a:spLocks/>
        </xdr:cNvSpPr>
      </xdr:nvSpPr>
      <xdr:spPr>
        <a:xfrm>
          <a:off x="9001125" y="3691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8"/>
  <sheetViews>
    <sheetView tabSelected="1" view="pageBreakPreview" zoomScale="85" zoomScaleSheetLayoutView="85" zoomScalePageLayoutView="0" workbookViewId="0" topLeftCell="B10">
      <pane xSplit="5" ySplit="5" topLeftCell="U15" activePane="bottomRight" state="frozen"/>
      <selection pane="topLeft" activeCell="B10" sqref="B10"/>
      <selection pane="topRight" activeCell="G10" sqref="G10"/>
      <selection pane="bottomLeft" activeCell="B15" sqref="B15"/>
      <selection pane="bottomRight" activeCell="AB58" sqref="AB58"/>
    </sheetView>
  </sheetViews>
  <sheetFormatPr defaultColWidth="9.140625" defaultRowHeight="12.75"/>
  <cols>
    <col min="1" max="1" width="2.28125" style="1" customWidth="1"/>
    <col min="2" max="2" width="7.421875" style="1" customWidth="1"/>
    <col min="3" max="3" width="17.28125" style="1" customWidth="1"/>
    <col min="4" max="4" width="18.8515625" style="93" customWidth="1"/>
    <col min="5" max="5" width="21.8515625" style="1" customWidth="1"/>
    <col min="6" max="6" width="29.8515625" style="1" customWidth="1"/>
    <col min="7" max="7" width="29.421875" style="1" customWidth="1"/>
    <col min="8" max="8" width="8.00390625" style="1" customWidth="1"/>
    <col min="9" max="9" width="11.00390625" style="12" customWidth="1"/>
    <col min="10" max="10" width="17.57421875" style="1" customWidth="1"/>
    <col min="11" max="11" width="16.8515625" style="1" customWidth="1"/>
    <col min="12" max="12" width="15.7109375" style="1" customWidth="1"/>
    <col min="13" max="13" width="28.140625" style="1" customWidth="1"/>
    <col min="14" max="14" width="9.28125" style="1" customWidth="1"/>
    <col min="15" max="19" width="11.140625" style="1" customWidth="1"/>
    <col min="20" max="20" width="16.00390625" style="1" customWidth="1"/>
    <col min="21" max="21" width="19.00390625" style="1" customWidth="1"/>
    <col min="22" max="22" width="18.7109375" style="1" customWidth="1"/>
    <col min="23" max="23" width="15.00390625" style="1" customWidth="1"/>
    <col min="24" max="24" width="15.00390625" style="57" customWidth="1"/>
    <col min="25" max="25" width="13.7109375" style="1" customWidth="1"/>
    <col min="26" max="26" width="9.140625" style="1" customWidth="1"/>
    <col min="27" max="27" width="12.140625" style="1" bestFit="1" customWidth="1"/>
    <col min="28" max="16384" width="9.140625" style="1" customWidth="1"/>
  </cols>
  <sheetData>
    <row r="1" spans="5:24" ht="13.5" thickBot="1">
      <c r="E1" s="2"/>
      <c r="F1" s="2"/>
      <c r="G1" s="2"/>
      <c r="H1" s="2"/>
      <c r="I1" s="3"/>
      <c r="J1" s="2"/>
      <c r="K1" s="2"/>
      <c r="L1" s="2"/>
      <c r="N1" s="2"/>
      <c r="P1" s="101" t="s">
        <v>121</v>
      </c>
      <c r="V1" s="4"/>
      <c r="W1" s="4"/>
      <c r="X1" s="5"/>
    </row>
    <row r="2" spans="3:24" ht="22.5" customHeight="1" thickBot="1">
      <c r="C2" s="6" t="s">
        <v>28</v>
      </c>
      <c r="D2" s="94"/>
      <c r="E2" s="7"/>
      <c r="F2" s="7"/>
      <c r="G2" s="7"/>
      <c r="H2" s="7"/>
      <c r="I2" s="8"/>
      <c r="J2" s="7"/>
      <c r="K2" s="7"/>
      <c r="L2" s="7"/>
      <c r="M2" s="9"/>
      <c r="N2" s="2"/>
      <c r="T2" s="2"/>
      <c r="V2" s="10"/>
      <c r="W2" s="10"/>
      <c r="X2" s="11"/>
    </row>
    <row r="3" spans="22:37" ht="12">
      <c r="V3" s="10"/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2">
      <c r="B4" s="227" t="s">
        <v>354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24" ht="15.75" customHeight="1" thickBot="1">
      <c r="B5" s="237"/>
      <c r="C5" s="237"/>
      <c r="D5" s="219" t="s">
        <v>0</v>
      </c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13"/>
    </row>
    <row r="6" spans="10:25" ht="12">
      <c r="J6" s="10"/>
      <c r="K6" s="10"/>
      <c r="L6" s="10"/>
      <c r="N6" s="11"/>
      <c r="O6" s="11"/>
      <c r="P6" s="11"/>
      <c r="Q6" s="11"/>
      <c r="R6" s="11"/>
      <c r="S6" s="11"/>
      <c r="T6" s="228" t="s">
        <v>82</v>
      </c>
      <c r="U6" s="229"/>
      <c r="V6" s="229"/>
      <c r="W6" s="229"/>
      <c r="X6" s="229"/>
      <c r="Y6" s="230"/>
    </row>
    <row r="7" spans="10:25" ht="12">
      <c r="J7" s="10"/>
      <c r="K7" s="10"/>
      <c r="L7" s="10"/>
      <c r="N7" s="11"/>
      <c r="O7" s="11"/>
      <c r="P7" s="11"/>
      <c r="Q7" s="11"/>
      <c r="R7" s="11"/>
      <c r="S7" s="11"/>
      <c r="T7" s="231"/>
      <c r="U7" s="232"/>
      <c r="V7" s="232"/>
      <c r="W7" s="232"/>
      <c r="X7" s="232"/>
      <c r="Y7" s="233"/>
    </row>
    <row r="8" spans="10:25" ht="14.25" customHeight="1">
      <c r="J8" s="10"/>
      <c r="K8" s="10"/>
      <c r="L8" s="10"/>
      <c r="N8" s="14"/>
      <c r="O8" s="14"/>
      <c r="P8" s="14"/>
      <c r="Q8" s="14"/>
      <c r="R8" s="14"/>
      <c r="S8" s="14"/>
      <c r="T8" s="231" t="s">
        <v>501</v>
      </c>
      <c r="U8" s="232"/>
      <c r="V8" s="232"/>
      <c r="W8" s="232"/>
      <c r="X8" s="232"/>
      <c r="Y8" s="233"/>
    </row>
    <row r="9" spans="10:25" ht="12.75" thickBot="1">
      <c r="J9" s="10"/>
      <c r="K9" s="10"/>
      <c r="L9" s="10"/>
      <c r="N9" s="14"/>
      <c r="O9" s="14"/>
      <c r="P9" s="14"/>
      <c r="Q9" s="14"/>
      <c r="R9" s="14"/>
      <c r="S9" s="14"/>
      <c r="T9" s="234"/>
      <c r="U9" s="235"/>
      <c r="V9" s="235"/>
      <c r="W9" s="235"/>
      <c r="X9" s="235"/>
      <c r="Y9" s="236"/>
    </row>
    <row r="10" spans="4:24" ht="12"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11"/>
    </row>
    <row r="11" spans="3:24" ht="18" customHeight="1">
      <c r="C11" s="15"/>
      <c r="D11" s="4"/>
      <c r="E11" s="15"/>
      <c r="F11" s="15"/>
      <c r="G11" s="15"/>
      <c r="H11" s="15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4"/>
    </row>
    <row r="12" spans="4:24" ht="18" customHeight="1" thickBot="1">
      <c r="D12" s="54"/>
      <c r="E12" s="17"/>
      <c r="F12" s="17"/>
      <c r="G12" s="17"/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9"/>
    </row>
    <row r="13" spans="2:26" ht="21" customHeight="1" thickBot="1">
      <c r="B13" s="217" t="s">
        <v>1</v>
      </c>
      <c r="C13" s="217" t="s">
        <v>20</v>
      </c>
      <c r="D13" s="217" t="s">
        <v>24</v>
      </c>
      <c r="E13" s="217" t="s">
        <v>21</v>
      </c>
      <c r="F13" s="217" t="s">
        <v>31</v>
      </c>
      <c r="G13" s="217" t="s">
        <v>25</v>
      </c>
      <c r="H13" s="217" t="s">
        <v>2</v>
      </c>
      <c r="I13" s="243" t="s">
        <v>29</v>
      </c>
      <c r="J13" s="217" t="s">
        <v>3</v>
      </c>
      <c r="K13" s="221" t="s">
        <v>4</v>
      </c>
      <c r="L13" s="221" t="s">
        <v>27</v>
      </c>
      <c r="M13" s="221" t="s">
        <v>23</v>
      </c>
      <c r="N13" s="221" t="s">
        <v>5</v>
      </c>
      <c r="O13" s="224" t="s">
        <v>6</v>
      </c>
      <c r="P13" s="225"/>
      <c r="Q13" s="225"/>
      <c r="R13" s="225"/>
      <c r="S13" s="226"/>
      <c r="T13" s="221" t="s">
        <v>7</v>
      </c>
      <c r="U13" s="221" t="s">
        <v>22</v>
      </c>
      <c r="V13" s="221" t="s">
        <v>8</v>
      </c>
      <c r="W13" s="221" t="s">
        <v>26</v>
      </c>
      <c r="X13" s="221" t="s">
        <v>30</v>
      </c>
      <c r="Y13" s="241" t="s">
        <v>9</v>
      </c>
      <c r="Z13" s="238"/>
    </row>
    <row r="14" spans="2:26" ht="48" customHeight="1" thickBot="1">
      <c r="B14" s="218"/>
      <c r="C14" s="218"/>
      <c r="D14" s="218"/>
      <c r="E14" s="218"/>
      <c r="F14" s="218"/>
      <c r="G14" s="239"/>
      <c r="H14" s="218"/>
      <c r="I14" s="244"/>
      <c r="J14" s="218"/>
      <c r="K14" s="223"/>
      <c r="L14" s="223"/>
      <c r="M14" s="223"/>
      <c r="N14" s="222"/>
      <c r="O14" s="20" t="s">
        <v>46</v>
      </c>
      <c r="P14" s="20" t="s">
        <v>47</v>
      </c>
      <c r="Q14" s="20" t="s">
        <v>48</v>
      </c>
      <c r="R14" s="20" t="s">
        <v>120</v>
      </c>
      <c r="S14" s="20" t="s">
        <v>355</v>
      </c>
      <c r="T14" s="223"/>
      <c r="U14" s="223"/>
      <c r="V14" s="222"/>
      <c r="W14" s="222"/>
      <c r="X14" s="222"/>
      <c r="Y14" s="242"/>
      <c r="Z14" s="238"/>
    </row>
    <row r="15" spans="2:25" s="21" customFormat="1" ht="12.75" customHeight="1">
      <c r="B15" s="80">
        <v>1</v>
      </c>
      <c r="C15" s="81">
        <v>2</v>
      </c>
      <c r="D15" s="81">
        <v>3</v>
      </c>
      <c r="E15" s="81">
        <v>4</v>
      </c>
      <c r="F15" s="81">
        <v>5</v>
      </c>
      <c r="G15" s="81">
        <v>6</v>
      </c>
      <c r="H15" s="81">
        <v>7</v>
      </c>
      <c r="I15" s="82">
        <v>8</v>
      </c>
      <c r="J15" s="81">
        <v>9</v>
      </c>
      <c r="K15" s="81">
        <v>10</v>
      </c>
      <c r="L15" s="81">
        <v>11</v>
      </c>
      <c r="M15" s="81">
        <v>12</v>
      </c>
      <c r="N15" s="81">
        <v>13</v>
      </c>
      <c r="O15" s="81">
        <v>14</v>
      </c>
      <c r="P15" s="81">
        <v>15</v>
      </c>
      <c r="Q15" s="81">
        <v>16</v>
      </c>
      <c r="R15" s="81">
        <v>17</v>
      </c>
      <c r="S15" s="81">
        <v>18</v>
      </c>
      <c r="T15" s="81">
        <v>19</v>
      </c>
      <c r="U15" s="81">
        <v>20</v>
      </c>
      <c r="V15" s="81">
        <v>21</v>
      </c>
      <c r="W15" s="81">
        <v>22</v>
      </c>
      <c r="X15" s="81">
        <v>23</v>
      </c>
      <c r="Y15" s="81">
        <v>24</v>
      </c>
    </row>
    <row r="16" spans="2:25" ht="12">
      <c r="B16" s="35" t="s">
        <v>10</v>
      </c>
      <c r="C16" s="36"/>
      <c r="D16" s="95"/>
      <c r="E16" s="36"/>
      <c r="F16" s="36"/>
      <c r="G16" s="36"/>
      <c r="H16" s="36"/>
      <c r="I16" s="37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78"/>
      <c r="Y16" s="79"/>
    </row>
    <row r="17" spans="2:25" ht="48">
      <c r="B17" s="73" t="s">
        <v>11</v>
      </c>
      <c r="C17" s="29" t="s">
        <v>32</v>
      </c>
      <c r="D17" s="29" t="s">
        <v>61</v>
      </c>
      <c r="E17" s="83" t="s">
        <v>63</v>
      </c>
      <c r="F17" s="83" t="s">
        <v>62</v>
      </c>
      <c r="G17" s="84" t="s">
        <v>33</v>
      </c>
      <c r="H17" s="29" t="s">
        <v>40</v>
      </c>
      <c r="I17" s="74">
        <v>0</v>
      </c>
      <c r="J17" s="29" t="s">
        <v>43</v>
      </c>
      <c r="K17" s="29" t="s">
        <v>41</v>
      </c>
      <c r="L17" s="29" t="s">
        <v>42</v>
      </c>
      <c r="M17" s="29" t="s">
        <v>44</v>
      </c>
      <c r="N17" s="77" t="s">
        <v>45</v>
      </c>
      <c r="O17" s="85">
        <v>600</v>
      </c>
      <c r="P17" s="67">
        <v>1620</v>
      </c>
      <c r="Q17" s="67">
        <v>1980</v>
      </c>
      <c r="R17" s="67"/>
      <c r="S17" s="67"/>
      <c r="T17" s="86">
        <v>29864.594285714287</v>
      </c>
      <c r="U17" s="75"/>
      <c r="V17" s="76"/>
      <c r="W17" s="77" t="s">
        <v>49</v>
      </c>
      <c r="X17" s="29" t="s">
        <v>50</v>
      </c>
      <c r="Y17" s="29" t="s">
        <v>51</v>
      </c>
    </row>
    <row r="18" spans="2:25" ht="45">
      <c r="B18" s="164" t="s">
        <v>456</v>
      </c>
      <c r="C18" s="165" t="s">
        <v>32</v>
      </c>
      <c r="D18" s="166" t="s">
        <v>61</v>
      </c>
      <c r="E18" s="167" t="s">
        <v>63</v>
      </c>
      <c r="F18" s="168" t="s">
        <v>62</v>
      </c>
      <c r="G18" s="169" t="s">
        <v>33</v>
      </c>
      <c r="H18" s="170" t="s">
        <v>40</v>
      </c>
      <c r="I18" s="171">
        <v>0</v>
      </c>
      <c r="J18" s="170" t="s">
        <v>43</v>
      </c>
      <c r="K18" s="170" t="s">
        <v>41</v>
      </c>
      <c r="L18" s="170" t="s">
        <v>42</v>
      </c>
      <c r="M18" s="170" t="s">
        <v>44</v>
      </c>
      <c r="N18" s="77" t="s">
        <v>45</v>
      </c>
      <c r="O18" s="85">
        <v>600</v>
      </c>
      <c r="P18" s="67">
        <v>299.6</v>
      </c>
      <c r="Q18" s="67"/>
      <c r="R18" s="67"/>
      <c r="S18" s="67"/>
      <c r="T18" s="86">
        <v>29864.594285714287</v>
      </c>
      <c r="U18" s="75">
        <f>(O18+P18+Q18+R18+S18)*T18</f>
        <v>26866189.019428574</v>
      </c>
      <c r="V18" s="76">
        <f>U18*1.12</f>
        <v>30090131.701760005</v>
      </c>
      <c r="W18" s="77"/>
      <c r="X18" s="29"/>
      <c r="Y18" s="29"/>
    </row>
    <row r="19" spans="2:25" ht="56.25">
      <c r="B19" s="22" t="s">
        <v>12</v>
      </c>
      <c r="C19" s="23" t="s">
        <v>32</v>
      </c>
      <c r="D19" s="92" t="s">
        <v>68</v>
      </c>
      <c r="E19" s="64" t="s">
        <v>63</v>
      </c>
      <c r="F19" s="64" t="s">
        <v>69</v>
      </c>
      <c r="G19" s="24" t="s">
        <v>34</v>
      </c>
      <c r="H19" s="23" t="s">
        <v>40</v>
      </c>
      <c r="I19" s="26">
        <v>91</v>
      </c>
      <c r="J19" s="23" t="s">
        <v>43</v>
      </c>
      <c r="K19" s="23" t="s">
        <v>41</v>
      </c>
      <c r="L19" s="23" t="s">
        <v>42</v>
      </c>
      <c r="M19" s="23" t="s">
        <v>44</v>
      </c>
      <c r="N19" s="27" t="s">
        <v>45</v>
      </c>
      <c r="O19" s="66">
        <v>8000</v>
      </c>
      <c r="P19" s="67">
        <v>21600</v>
      </c>
      <c r="Q19" s="67">
        <v>26400</v>
      </c>
      <c r="R19" s="67"/>
      <c r="S19" s="67"/>
      <c r="T19" s="72">
        <v>20351.14</v>
      </c>
      <c r="U19" s="40">
        <v>1139663840</v>
      </c>
      <c r="V19" s="41">
        <f>U19*1.12</f>
        <v>1276423500.8000002</v>
      </c>
      <c r="W19" s="27" t="s">
        <v>49</v>
      </c>
      <c r="X19" s="23" t="s">
        <v>50</v>
      </c>
      <c r="Y19" s="29" t="s">
        <v>51</v>
      </c>
    </row>
    <row r="20" spans="2:25" ht="56.25">
      <c r="B20" s="22" t="s">
        <v>13</v>
      </c>
      <c r="C20" s="23" t="s">
        <v>32</v>
      </c>
      <c r="D20" s="92" t="s">
        <v>66</v>
      </c>
      <c r="E20" s="64" t="s">
        <v>63</v>
      </c>
      <c r="F20" s="64" t="s">
        <v>67</v>
      </c>
      <c r="G20" s="24" t="s">
        <v>35</v>
      </c>
      <c r="H20" s="23" t="s">
        <v>40</v>
      </c>
      <c r="I20" s="26">
        <v>92</v>
      </c>
      <c r="J20" s="23" t="s">
        <v>43</v>
      </c>
      <c r="K20" s="23" t="s">
        <v>41</v>
      </c>
      <c r="L20" s="23" t="s">
        <v>42</v>
      </c>
      <c r="M20" s="23" t="s">
        <v>44</v>
      </c>
      <c r="N20" s="27" t="s">
        <v>45</v>
      </c>
      <c r="O20" s="66">
        <v>19700</v>
      </c>
      <c r="P20" s="67">
        <v>54135</v>
      </c>
      <c r="Q20" s="67">
        <v>65955</v>
      </c>
      <c r="R20" s="67"/>
      <c r="S20" s="67"/>
      <c r="T20" s="72">
        <v>12400.835138421919</v>
      </c>
      <c r="U20" s="40">
        <v>1733512744</v>
      </c>
      <c r="V20" s="41">
        <f>U20*1.12</f>
        <v>1941534273.2800002</v>
      </c>
      <c r="W20" s="27" t="s">
        <v>49</v>
      </c>
      <c r="X20" s="23" t="s">
        <v>50</v>
      </c>
      <c r="Y20" s="29" t="s">
        <v>51</v>
      </c>
    </row>
    <row r="21" spans="2:25" ht="96">
      <c r="B21" s="22" t="s">
        <v>36</v>
      </c>
      <c r="C21" s="23" t="s">
        <v>32</v>
      </c>
      <c r="D21" s="96" t="s">
        <v>78</v>
      </c>
      <c r="E21" s="65" t="s">
        <v>79</v>
      </c>
      <c r="F21" s="65" t="s">
        <v>80</v>
      </c>
      <c r="G21" s="30" t="s">
        <v>37</v>
      </c>
      <c r="H21" s="23" t="s">
        <v>40</v>
      </c>
      <c r="I21" s="26">
        <v>77</v>
      </c>
      <c r="J21" s="23" t="s">
        <v>43</v>
      </c>
      <c r="K21" s="23" t="s">
        <v>41</v>
      </c>
      <c r="L21" s="23" t="s">
        <v>42</v>
      </c>
      <c r="M21" s="23" t="s">
        <v>44</v>
      </c>
      <c r="N21" s="31" t="s">
        <v>81</v>
      </c>
      <c r="O21" s="68">
        <v>15</v>
      </c>
      <c r="P21" s="69">
        <v>27</v>
      </c>
      <c r="Q21" s="69">
        <v>33</v>
      </c>
      <c r="R21" s="69"/>
      <c r="S21" s="69"/>
      <c r="T21" s="72">
        <v>7840483.2</v>
      </c>
      <c r="U21" s="40">
        <v>588036240</v>
      </c>
      <c r="V21" s="40">
        <f>U21*1.12</f>
        <v>658600588.8000001</v>
      </c>
      <c r="W21" s="27" t="s">
        <v>49</v>
      </c>
      <c r="X21" s="23" t="s">
        <v>50</v>
      </c>
      <c r="Y21" s="23" t="s">
        <v>51</v>
      </c>
    </row>
    <row r="22" spans="2:25" ht="56.25">
      <c r="B22" s="99" t="s">
        <v>38</v>
      </c>
      <c r="C22" s="23" t="s">
        <v>32</v>
      </c>
      <c r="D22" s="92" t="s">
        <v>64</v>
      </c>
      <c r="E22" s="64" t="s">
        <v>63</v>
      </c>
      <c r="F22" s="64" t="s">
        <v>65</v>
      </c>
      <c r="G22" s="32" t="s">
        <v>39</v>
      </c>
      <c r="H22" s="23" t="s">
        <v>40</v>
      </c>
      <c r="I22" s="26">
        <v>92</v>
      </c>
      <c r="J22" s="23" t="s">
        <v>43</v>
      </c>
      <c r="K22" s="23" t="s">
        <v>41</v>
      </c>
      <c r="L22" s="23" t="s">
        <v>42</v>
      </c>
      <c r="M22" s="23" t="s">
        <v>44</v>
      </c>
      <c r="N22" s="27" t="s">
        <v>45</v>
      </c>
      <c r="O22" s="70">
        <v>28700</v>
      </c>
      <c r="P22" s="70">
        <v>51435</v>
      </c>
      <c r="Q22" s="70">
        <v>62655</v>
      </c>
      <c r="R22" s="70"/>
      <c r="S22" s="70"/>
      <c r="T22" s="72">
        <v>3110.902430142167</v>
      </c>
      <c r="U22" s="40">
        <v>444205758</v>
      </c>
      <c r="V22" s="40">
        <f>U22*1.12</f>
        <v>497510448.96000004</v>
      </c>
      <c r="W22" s="27" t="s">
        <v>49</v>
      </c>
      <c r="X22" s="23" t="s">
        <v>50</v>
      </c>
      <c r="Y22" s="23" t="s">
        <v>51</v>
      </c>
    </row>
    <row r="23" spans="2:25" ht="48">
      <c r="B23" s="99" t="s">
        <v>123</v>
      </c>
      <c r="C23" s="23" t="s">
        <v>32</v>
      </c>
      <c r="D23" s="38" t="s">
        <v>124</v>
      </c>
      <c r="E23" s="39" t="s">
        <v>125</v>
      </c>
      <c r="F23" s="39" t="s">
        <v>125</v>
      </c>
      <c r="G23" s="42" t="s">
        <v>126</v>
      </c>
      <c r="H23" s="43" t="s">
        <v>40</v>
      </c>
      <c r="I23" s="44">
        <v>0</v>
      </c>
      <c r="J23" s="23" t="s">
        <v>127</v>
      </c>
      <c r="K23" s="23" t="s">
        <v>41</v>
      </c>
      <c r="L23" s="102" t="s">
        <v>42</v>
      </c>
      <c r="M23" s="23" t="s">
        <v>44</v>
      </c>
      <c r="N23" s="102" t="s">
        <v>128</v>
      </c>
      <c r="O23" s="28"/>
      <c r="P23" s="28"/>
      <c r="Q23" s="70">
        <v>299688</v>
      </c>
      <c r="R23" s="70">
        <v>317587</v>
      </c>
      <c r="S23" s="70">
        <v>303388</v>
      </c>
      <c r="T23" s="40">
        <v>1093.3346058221086</v>
      </c>
      <c r="U23" s="40"/>
      <c r="V23" s="40"/>
      <c r="W23" s="27"/>
      <c r="X23" s="23" t="s">
        <v>129</v>
      </c>
      <c r="Y23" s="23" t="s">
        <v>359</v>
      </c>
    </row>
    <row r="24" spans="2:25" ht="48">
      <c r="B24" s="22" t="s">
        <v>356</v>
      </c>
      <c r="C24" s="23" t="s">
        <v>32</v>
      </c>
      <c r="D24" s="38" t="s">
        <v>124</v>
      </c>
      <c r="E24" s="39" t="s">
        <v>125</v>
      </c>
      <c r="F24" s="39" t="s">
        <v>125</v>
      </c>
      <c r="G24" s="42" t="s">
        <v>126</v>
      </c>
      <c r="H24" s="43" t="s">
        <v>40</v>
      </c>
      <c r="I24" s="44">
        <v>0</v>
      </c>
      <c r="J24" s="23" t="s">
        <v>357</v>
      </c>
      <c r="K24" s="23" t="s">
        <v>41</v>
      </c>
      <c r="L24" s="102" t="s">
        <v>42</v>
      </c>
      <c r="M24" s="23" t="s">
        <v>358</v>
      </c>
      <c r="N24" s="102" t="s">
        <v>128</v>
      </c>
      <c r="O24" s="28"/>
      <c r="P24" s="28"/>
      <c r="Q24" s="70">
        <v>299520</v>
      </c>
      <c r="R24" s="70">
        <v>317568</v>
      </c>
      <c r="S24" s="70">
        <v>303552</v>
      </c>
      <c r="T24" s="40">
        <v>1020</v>
      </c>
      <c r="U24" s="40"/>
      <c r="V24" s="40"/>
      <c r="W24" s="27"/>
      <c r="X24" s="23" t="s">
        <v>129</v>
      </c>
      <c r="Y24" s="23" t="s">
        <v>122</v>
      </c>
    </row>
    <row r="25" spans="2:25" ht="48">
      <c r="B25" s="99" t="s">
        <v>130</v>
      </c>
      <c r="C25" s="23" t="s">
        <v>32</v>
      </c>
      <c r="D25" s="103" t="s">
        <v>131</v>
      </c>
      <c r="E25" s="104" t="s">
        <v>132</v>
      </c>
      <c r="F25" s="39" t="s">
        <v>133</v>
      </c>
      <c r="G25" s="42" t="s">
        <v>134</v>
      </c>
      <c r="H25" s="43" t="s">
        <v>40</v>
      </c>
      <c r="I25" s="44">
        <v>85</v>
      </c>
      <c r="J25" s="23" t="s">
        <v>127</v>
      </c>
      <c r="K25" s="23" t="s">
        <v>41</v>
      </c>
      <c r="L25" s="102" t="s">
        <v>42</v>
      </c>
      <c r="M25" s="23" t="s">
        <v>44</v>
      </c>
      <c r="N25" s="102" t="s">
        <v>128</v>
      </c>
      <c r="O25" s="28"/>
      <c r="P25" s="28"/>
      <c r="Q25" s="70">
        <v>358952.536299779</v>
      </c>
      <c r="R25" s="70">
        <v>359000</v>
      </c>
      <c r="S25" s="70">
        <v>331094</v>
      </c>
      <c r="T25" s="40">
        <v>722.0389980734835</v>
      </c>
      <c r="U25" s="163"/>
      <c r="V25" s="40"/>
      <c r="W25" s="27" t="s">
        <v>49</v>
      </c>
      <c r="X25" s="23" t="s">
        <v>129</v>
      </c>
      <c r="Y25" s="23" t="s">
        <v>359</v>
      </c>
    </row>
    <row r="26" spans="2:25" ht="48">
      <c r="B26" s="22" t="s">
        <v>360</v>
      </c>
      <c r="C26" s="23" t="s">
        <v>32</v>
      </c>
      <c r="D26" s="38" t="s">
        <v>131</v>
      </c>
      <c r="E26" s="104" t="s">
        <v>132</v>
      </c>
      <c r="F26" s="39" t="s">
        <v>133</v>
      </c>
      <c r="G26" s="42" t="s">
        <v>134</v>
      </c>
      <c r="H26" s="43" t="s">
        <v>55</v>
      </c>
      <c r="I26" s="44">
        <v>85</v>
      </c>
      <c r="J26" s="23" t="s">
        <v>357</v>
      </c>
      <c r="K26" s="23" t="s">
        <v>41</v>
      </c>
      <c r="L26" s="102" t="s">
        <v>42</v>
      </c>
      <c r="M26" s="23" t="s">
        <v>44</v>
      </c>
      <c r="N26" s="102" t="s">
        <v>128</v>
      </c>
      <c r="O26" s="28"/>
      <c r="P26" s="28"/>
      <c r="Q26" s="70">
        <v>358953</v>
      </c>
      <c r="R26" s="70">
        <v>359000</v>
      </c>
      <c r="S26" s="70">
        <v>331094</v>
      </c>
      <c r="T26" s="40">
        <v>709</v>
      </c>
      <c r="U26" s="40"/>
      <c r="V26" s="40"/>
      <c r="W26" s="27" t="s">
        <v>49</v>
      </c>
      <c r="X26" s="23" t="s">
        <v>129</v>
      </c>
      <c r="Y26" s="23" t="s">
        <v>505</v>
      </c>
    </row>
    <row r="27" spans="2:25" ht="48">
      <c r="B27" s="22" t="s">
        <v>506</v>
      </c>
      <c r="C27" s="23" t="s">
        <v>32</v>
      </c>
      <c r="D27" s="38" t="s">
        <v>131</v>
      </c>
      <c r="E27" s="104" t="s">
        <v>132</v>
      </c>
      <c r="F27" s="39" t="s">
        <v>133</v>
      </c>
      <c r="G27" s="42" t="s">
        <v>134</v>
      </c>
      <c r="H27" s="43" t="s">
        <v>55</v>
      </c>
      <c r="I27" s="44">
        <v>85</v>
      </c>
      <c r="J27" s="23" t="s">
        <v>507</v>
      </c>
      <c r="K27" s="23" t="s">
        <v>41</v>
      </c>
      <c r="L27" s="102" t="s">
        <v>42</v>
      </c>
      <c r="M27" s="23" t="s">
        <v>44</v>
      </c>
      <c r="N27" s="102" t="s">
        <v>128</v>
      </c>
      <c r="O27" s="28"/>
      <c r="P27" s="28"/>
      <c r="Q27" s="70">
        <v>180398.53629977902</v>
      </c>
      <c r="R27" s="70">
        <v>359000</v>
      </c>
      <c r="S27" s="70">
        <v>331094</v>
      </c>
      <c r="T27" s="40">
        <v>709</v>
      </c>
      <c r="U27" s="40"/>
      <c r="V27" s="40"/>
      <c r="W27" s="27" t="s">
        <v>49</v>
      </c>
      <c r="X27" s="23" t="s">
        <v>129</v>
      </c>
      <c r="Y27" s="23" t="s">
        <v>122</v>
      </c>
    </row>
    <row r="28" spans="2:25" ht="48">
      <c r="B28" s="99" t="s">
        <v>135</v>
      </c>
      <c r="C28" s="23" t="s">
        <v>32</v>
      </c>
      <c r="D28" s="103" t="s">
        <v>136</v>
      </c>
      <c r="E28" s="105" t="s">
        <v>137</v>
      </c>
      <c r="F28" s="39" t="s">
        <v>138</v>
      </c>
      <c r="G28" s="42" t="s">
        <v>139</v>
      </c>
      <c r="H28" s="43" t="s">
        <v>40</v>
      </c>
      <c r="I28" s="44">
        <v>0</v>
      </c>
      <c r="J28" s="23" t="s">
        <v>127</v>
      </c>
      <c r="K28" s="23" t="s">
        <v>41</v>
      </c>
      <c r="L28" s="102" t="s">
        <v>42</v>
      </c>
      <c r="M28" s="23" t="s">
        <v>44</v>
      </c>
      <c r="N28" s="102" t="s">
        <v>128</v>
      </c>
      <c r="O28" s="28"/>
      <c r="P28" s="28"/>
      <c r="Q28" s="70">
        <v>30000</v>
      </c>
      <c r="R28" s="70">
        <v>54100</v>
      </c>
      <c r="S28" s="70">
        <v>54100</v>
      </c>
      <c r="T28" s="40">
        <f>U28/(Q28+R28+S28)</f>
        <v>434.91562952243123</v>
      </c>
      <c r="U28" s="40">
        <v>60105340</v>
      </c>
      <c r="V28" s="40">
        <f>U28*1.12</f>
        <v>67317980.80000001</v>
      </c>
      <c r="W28" s="27"/>
      <c r="X28" s="23" t="s">
        <v>129</v>
      </c>
      <c r="Y28" s="23"/>
    </row>
    <row r="29" spans="2:25" ht="48">
      <c r="B29" s="99" t="s">
        <v>140</v>
      </c>
      <c r="C29" s="23" t="s">
        <v>32</v>
      </c>
      <c r="D29" s="103" t="s">
        <v>141</v>
      </c>
      <c r="E29" s="105" t="s">
        <v>142</v>
      </c>
      <c r="F29" s="39" t="s">
        <v>143</v>
      </c>
      <c r="G29" s="42" t="s">
        <v>144</v>
      </c>
      <c r="H29" s="43" t="s">
        <v>40</v>
      </c>
      <c r="I29" s="44">
        <v>80</v>
      </c>
      <c r="J29" s="23" t="s">
        <v>127</v>
      </c>
      <c r="K29" s="23" t="s">
        <v>41</v>
      </c>
      <c r="L29" s="102" t="s">
        <v>42</v>
      </c>
      <c r="M29" s="23" t="s">
        <v>44</v>
      </c>
      <c r="N29" s="102" t="s">
        <v>128</v>
      </c>
      <c r="O29" s="28"/>
      <c r="P29" s="28"/>
      <c r="Q29" s="70">
        <v>40000</v>
      </c>
      <c r="R29" s="70">
        <v>55000</v>
      </c>
      <c r="S29" s="70">
        <v>55000</v>
      </c>
      <c r="T29" s="40">
        <v>1200.4849306666667</v>
      </c>
      <c r="U29" s="40"/>
      <c r="V29" s="40"/>
      <c r="W29" s="27" t="s">
        <v>49</v>
      </c>
      <c r="X29" s="23" t="s">
        <v>129</v>
      </c>
      <c r="Y29" s="23"/>
    </row>
    <row r="30" spans="2:25" ht="48">
      <c r="B30" s="22" t="s">
        <v>361</v>
      </c>
      <c r="C30" s="23" t="s">
        <v>32</v>
      </c>
      <c r="D30" s="38" t="s">
        <v>362</v>
      </c>
      <c r="E30" s="39" t="s">
        <v>143</v>
      </c>
      <c r="F30" s="39" t="s">
        <v>143</v>
      </c>
      <c r="G30" s="42" t="s">
        <v>144</v>
      </c>
      <c r="H30" s="43" t="s">
        <v>40</v>
      </c>
      <c r="I30" s="44">
        <v>80</v>
      </c>
      <c r="J30" s="23" t="s">
        <v>357</v>
      </c>
      <c r="K30" s="23" t="s">
        <v>41</v>
      </c>
      <c r="L30" s="102" t="s">
        <v>42</v>
      </c>
      <c r="M30" s="23" t="s">
        <v>44</v>
      </c>
      <c r="N30" s="102" t="s">
        <v>128</v>
      </c>
      <c r="O30" s="28"/>
      <c r="P30" s="28"/>
      <c r="Q30" s="70">
        <v>40000</v>
      </c>
      <c r="R30" s="70">
        <v>55000</v>
      </c>
      <c r="S30" s="70">
        <v>55000</v>
      </c>
      <c r="T30" s="40">
        <v>1200</v>
      </c>
      <c r="U30" s="40"/>
      <c r="V30" s="41"/>
      <c r="W30" s="27" t="s">
        <v>49</v>
      </c>
      <c r="X30" s="23" t="s">
        <v>129</v>
      </c>
      <c r="Y30" s="23" t="s">
        <v>459</v>
      </c>
    </row>
    <row r="31" spans="2:25" ht="45">
      <c r="B31" s="172" t="s">
        <v>457</v>
      </c>
      <c r="C31" s="173" t="s">
        <v>32</v>
      </c>
      <c r="D31" s="166" t="s">
        <v>141</v>
      </c>
      <c r="E31" s="174" t="s">
        <v>143</v>
      </c>
      <c r="F31" s="174" t="s">
        <v>143</v>
      </c>
      <c r="G31" s="175" t="s">
        <v>144</v>
      </c>
      <c r="H31" s="176" t="s">
        <v>55</v>
      </c>
      <c r="I31" s="177">
        <v>80</v>
      </c>
      <c r="J31" s="173" t="s">
        <v>458</v>
      </c>
      <c r="K31" s="173" t="s">
        <v>41</v>
      </c>
      <c r="L31" s="178" t="s">
        <v>42</v>
      </c>
      <c r="M31" s="173" t="s">
        <v>44</v>
      </c>
      <c r="N31" s="102" t="s">
        <v>128</v>
      </c>
      <c r="O31" s="28"/>
      <c r="P31" s="28"/>
      <c r="Q31" s="179">
        <v>40000</v>
      </c>
      <c r="R31" s="179">
        <v>55000</v>
      </c>
      <c r="S31" s="179">
        <v>55000</v>
      </c>
      <c r="T31" s="180">
        <v>328.18</v>
      </c>
      <c r="U31" s="180">
        <f>(Q31+R31+S31)*T31</f>
        <v>49227000</v>
      </c>
      <c r="V31" s="181">
        <f>U31*1.12</f>
        <v>55134240.00000001</v>
      </c>
      <c r="W31" s="182" t="s">
        <v>49</v>
      </c>
      <c r="X31" s="173" t="s">
        <v>129</v>
      </c>
      <c r="Y31" s="173"/>
    </row>
    <row r="32" spans="2:25" ht="96">
      <c r="B32" s="99" t="s">
        <v>145</v>
      </c>
      <c r="C32" s="23" t="s">
        <v>32</v>
      </c>
      <c r="D32" s="106" t="s">
        <v>146</v>
      </c>
      <c r="E32" s="104" t="s">
        <v>147</v>
      </c>
      <c r="F32" s="42" t="s">
        <v>148</v>
      </c>
      <c r="G32" s="42" t="s">
        <v>149</v>
      </c>
      <c r="H32" s="43" t="s">
        <v>40</v>
      </c>
      <c r="I32" s="44">
        <v>0</v>
      </c>
      <c r="J32" s="23" t="s">
        <v>127</v>
      </c>
      <c r="K32" s="23" t="s">
        <v>41</v>
      </c>
      <c r="L32" s="102" t="s">
        <v>42</v>
      </c>
      <c r="M32" s="23" t="s">
        <v>44</v>
      </c>
      <c r="N32" s="102" t="s">
        <v>150</v>
      </c>
      <c r="O32" s="28"/>
      <c r="P32" s="28"/>
      <c r="Q32" s="70">
        <v>30160</v>
      </c>
      <c r="R32" s="70">
        <v>77000</v>
      </c>
      <c r="S32" s="70">
        <v>77000</v>
      </c>
      <c r="T32" s="40">
        <v>766.6993299304952</v>
      </c>
      <c r="U32" s="40"/>
      <c r="V32" s="40"/>
      <c r="W32" s="27"/>
      <c r="X32" s="23" t="s">
        <v>129</v>
      </c>
      <c r="Y32" s="23" t="s">
        <v>365</v>
      </c>
    </row>
    <row r="33" spans="2:25" ht="96">
      <c r="B33" s="22" t="s">
        <v>363</v>
      </c>
      <c r="C33" s="23" t="s">
        <v>32</v>
      </c>
      <c r="D33" s="38" t="s">
        <v>146</v>
      </c>
      <c r="E33" s="104" t="s">
        <v>147</v>
      </c>
      <c r="F33" s="42" t="s">
        <v>148</v>
      </c>
      <c r="G33" s="42" t="s">
        <v>364</v>
      </c>
      <c r="H33" s="43" t="s">
        <v>40</v>
      </c>
      <c r="I33" s="44">
        <v>0</v>
      </c>
      <c r="J33" s="23" t="s">
        <v>357</v>
      </c>
      <c r="K33" s="23" t="s">
        <v>41</v>
      </c>
      <c r="L33" s="102" t="s">
        <v>42</v>
      </c>
      <c r="M33" s="23" t="s">
        <v>358</v>
      </c>
      <c r="N33" s="102" t="s">
        <v>150</v>
      </c>
      <c r="O33" s="28"/>
      <c r="P33" s="28"/>
      <c r="Q33" s="70">
        <v>30160</v>
      </c>
      <c r="R33" s="70">
        <v>77000</v>
      </c>
      <c r="S33" s="70">
        <v>77000</v>
      </c>
      <c r="T33" s="40">
        <v>722.79</v>
      </c>
      <c r="U33" s="40">
        <f>(Q33+R33+S33)*T33</f>
        <v>133109006.39999999</v>
      </c>
      <c r="V33" s="41">
        <f>U33*1.12</f>
        <v>149082087.168</v>
      </c>
      <c r="W33" s="27"/>
      <c r="X33" s="23" t="s">
        <v>129</v>
      </c>
      <c r="Y33" s="23" t="s">
        <v>365</v>
      </c>
    </row>
    <row r="34" spans="2:25" ht="96">
      <c r="B34" s="99" t="s">
        <v>151</v>
      </c>
      <c r="C34" s="23" t="s">
        <v>32</v>
      </c>
      <c r="D34" s="107" t="s">
        <v>146</v>
      </c>
      <c r="E34" s="104" t="s">
        <v>147</v>
      </c>
      <c r="F34" s="42" t="s">
        <v>148</v>
      </c>
      <c r="G34" s="42" t="s">
        <v>152</v>
      </c>
      <c r="H34" s="43" t="s">
        <v>40</v>
      </c>
      <c r="I34" s="44">
        <v>0</v>
      </c>
      <c r="J34" s="23" t="s">
        <v>127</v>
      </c>
      <c r="K34" s="23" t="s">
        <v>41</v>
      </c>
      <c r="L34" s="102" t="s">
        <v>42</v>
      </c>
      <c r="M34" s="23" t="s">
        <v>44</v>
      </c>
      <c r="N34" s="102" t="s">
        <v>150</v>
      </c>
      <c r="O34" s="28"/>
      <c r="P34" s="28"/>
      <c r="Q34" s="70"/>
      <c r="R34" s="70">
        <v>31000</v>
      </c>
      <c r="S34" s="70">
        <v>31000</v>
      </c>
      <c r="T34" s="40">
        <v>2580.3585</v>
      </c>
      <c r="U34" s="40"/>
      <c r="V34" s="40"/>
      <c r="W34" s="27"/>
      <c r="X34" s="23" t="s">
        <v>129</v>
      </c>
      <c r="Y34" s="23" t="s">
        <v>368</v>
      </c>
    </row>
    <row r="35" spans="2:25" ht="48">
      <c r="B35" s="22" t="s">
        <v>366</v>
      </c>
      <c r="C35" s="23" t="s">
        <v>32</v>
      </c>
      <c r="D35" s="38" t="s">
        <v>146</v>
      </c>
      <c r="E35" s="104" t="s">
        <v>367</v>
      </c>
      <c r="F35" s="42" t="s">
        <v>152</v>
      </c>
      <c r="G35" s="42" t="s">
        <v>152</v>
      </c>
      <c r="H35" s="43" t="s">
        <v>40</v>
      </c>
      <c r="I35" s="44">
        <v>0</v>
      </c>
      <c r="J35" s="23" t="s">
        <v>357</v>
      </c>
      <c r="K35" s="23" t="s">
        <v>41</v>
      </c>
      <c r="L35" s="102" t="s">
        <v>42</v>
      </c>
      <c r="M35" s="23" t="s">
        <v>358</v>
      </c>
      <c r="N35" s="102" t="s">
        <v>150</v>
      </c>
      <c r="O35" s="28"/>
      <c r="P35" s="28"/>
      <c r="Q35" s="70"/>
      <c r="R35" s="70">
        <v>31000</v>
      </c>
      <c r="S35" s="70">
        <v>31000</v>
      </c>
      <c r="T35" s="40">
        <v>1305</v>
      </c>
      <c r="U35" s="40">
        <f>(Q35+R35+S35)*T35</f>
        <v>80910000</v>
      </c>
      <c r="V35" s="41">
        <f>U35*1.12</f>
        <v>90619200.00000001</v>
      </c>
      <c r="W35" s="27"/>
      <c r="X35" s="23" t="s">
        <v>129</v>
      </c>
      <c r="Y35" s="23"/>
    </row>
    <row r="36" spans="2:25" ht="96">
      <c r="B36" s="99" t="s">
        <v>153</v>
      </c>
      <c r="C36" s="23" t="s">
        <v>32</v>
      </c>
      <c r="D36" s="103" t="s">
        <v>146</v>
      </c>
      <c r="E36" s="104" t="s">
        <v>147</v>
      </c>
      <c r="F36" s="42" t="s">
        <v>148</v>
      </c>
      <c r="G36" s="42" t="s">
        <v>154</v>
      </c>
      <c r="H36" s="43" t="s">
        <v>40</v>
      </c>
      <c r="I36" s="44">
        <v>0</v>
      </c>
      <c r="J36" s="23" t="s">
        <v>127</v>
      </c>
      <c r="K36" s="23" t="s">
        <v>41</v>
      </c>
      <c r="L36" s="102" t="s">
        <v>42</v>
      </c>
      <c r="M36" s="23" t="s">
        <v>44</v>
      </c>
      <c r="N36" s="102" t="s">
        <v>150</v>
      </c>
      <c r="O36" s="28"/>
      <c r="P36" s="28"/>
      <c r="Q36" s="70">
        <v>2500</v>
      </c>
      <c r="R36" s="70">
        <v>2500</v>
      </c>
      <c r="S36" s="70">
        <v>2500</v>
      </c>
      <c r="T36" s="40">
        <v>4875.931666666666</v>
      </c>
      <c r="U36" s="40">
        <f>(Q36+R36+S36)*T36</f>
        <v>36569487.5</v>
      </c>
      <c r="V36" s="40">
        <f>U36*1.12</f>
        <v>40957826.00000001</v>
      </c>
      <c r="W36" s="27"/>
      <c r="X36" s="23" t="s">
        <v>129</v>
      </c>
      <c r="Y36" s="23" t="s">
        <v>365</v>
      </c>
    </row>
    <row r="37" spans="2:25" ht="96">
      <c r="B37" s="99" t="s">
        <v>155</v>
      </c>
      <c r="C37" s="23" t="s">
        <v>32</v>
      </c>
      <c r="D37" s="103" t="s">
        <v>146</v>
      </c>
      <c r="E37" s="104" t="s">
        <v>147</v>
      </c>
      <c r="F37" s="42" t="s">
        <v>148</v>
      </c>
      <c r="G37" s="42" t="s">
        <v>156</v>
      </c>
      <c r="H37" s="43" t="s">
        <v>40</v>
      </c>
      <c r="I37" s="44">
        <v>0</v>
      </c>
      <c r="J37" s="23" t="s">
        <v>127</v>
      </c>
      <c r="K37" s="23" t="s">
        <v>41</v>
      </c>
      <c r="L37" s="102" t="s">
        <v>42</v>
      </c>
      <c r="M37" s="23" t="s">
        <v>44</v>
      </c>
      <c r="N37" s="102" t="s">
        <v>150</v>
      </c>
      <c r="O37" s="28"/>
      <c r="P37" s="28"/>
      <c r="Q37" s="70">
        <v>6000</v>
      </c>
      <c r="R37" s="70">
        <v>6000</v>
      </c>
      <c r="S37" s="70">
        <v>6000</v>
      </c>
      <c r="T37" s="40">
        <v>1464.2797866666667</v>
      </c>
      <c r="U37" s="40">
        <f>(Q37+R37+S37)*T37</f>
        <v>26357036.16</v>
      </c>
      <c r="V37" s="40">
        <f>U37*1.12</f>
        <v>29519880.4992</v>
      </c>
      <c r="W37" s="27"/>
      <c r="X37" s="23" t="s">
        <v>129</v>
      </c>
      <c r="Y37" s="23" t="s">
        <v>365</v>
      </c>
    </row>
    <row r="38" spans="2:25" ht="96">
      <c r="B38" s="99" t="s">
        <v>157</v>
      </c>
      <c r="C38" s="23" t="s">
        <v>32</v>
      </c>
      <c r="D38" s="106" t="s">
        <v>146</v>
      </c>
      <c r="E38" s="104" t="s">
        <v>147</v>
      </c>
      <c r="F38" s="42" t="s">
        <v>148</v>
      </c>
      <c r="G38" s="42" t="s">
        <v>158</v>
      </c>
      <c r="H38" s="43" t="s">
        <v>40</v>
      </c>
      <c r="I38" s="44">
        <v>0</v>
      </c>
      <c r="J38" s="23" t="s">
        <v>127</v>
      </c>
      <c r="K38" s="23" t="s">
        <v>41</v>
      </c>
      <c r="L38" s="102" t="s">
        <v>42</v>
      </c>
      <c r="M38" s="23" t="s">
        <v>44</v>
      </c>
      <c r="N38" s="102" t="s">
        <v>150</v>
      </c>
      <c r="O38" s="28"/>
      <c r="P38" s="28"/>
      <c r="Q38" s="70">
        <v>11000</v>
      </c>
      <c r="R38" s="70">
        <v>11000</v>
      </c>
      <c r="S38" s="70">
        <v>11000</v>
      </c>
      <c r="T38" s="40">
        <v>5137.4102</v>
      </c>
      <c r="U38" s="40"/>
      <c r="V38" s="40"/>
      <c r="W38" s="27"/>
      <c r="X38" s="23" t="s">
        <v>129</v>
      </c>
      <c r="Y38" s="23" t="s">
        <v>368</v>
      </c>
    </row>
    <row r="39" spans="2:25" ht="96">
      <c r="B39" s="22" t="s">
        <v>369</v>
      </c>
      <c r="C39" s="23" t="s">
        <v>32</v>
      </c>
      <c r="D39" s="38" t="s">
        <v>146</v>
      </c>
      <c r="E39" s="104" t="s">
        <v>147</v>
      </c>
      <c r="F39" s="42" t="s">
        <v>148</v>
      </c>
      <c r="G39" s="42" t="s">
        <v>158</v>
      </c>
      <c r="H39" s="43" t="s">
        <v>40</v>
      </c>
      <c r="I39" s="44">
        <v>0</v>
      </c>
      <c r="J39" s="23" t="s">
        <v>357</v>
      </c>
      <c r="K39" s="23" t="s">
        <v>41</v>
      </c>
      <c r="L39" s="102" t="s">
        <v>42</v>
      </c>
      <c r="M39" s="23" t="s">
        <v>358</v>
      </c>
      <c r="N39" s="102" t="s">
        <v>150</v>
      </c>
      <c r="O39" s="28"/>
      <c r="P39" s="28"/>
      <c r="Q39" s="70">
        <v>11000</v>
      </c>
      <c r="R39" s="70">
        <v>11000</v>
      </c>
      <c r="S39" s="70">
        <v>11000</v>
      </c>
      <c r="T39" s="40">
        <v>4764</v>
      </c>
      <c r="U39" s="40">
        <f>(Q39+R39+S39)*T39</f>
        <v>157212000</v>
      </c>
      <c r="V39" s="41">
        <f>U39*1.12</f>
        <v>176077440.00000003</v>
      </c>
      <c r="W39" s="27"/>
      <c r="X39" s="23" t="s">
        <v>129</v>
      </c>
      <c r="Y39" s="23"/>
    </row>
    <row r="40" spans="2:25" s="34" customFormat="1" ht="12">
      <c r="B40" s="35" t="s">
        <v>14</v>
      </c>
      <c r="C40" s="137"/>
      <c r="D40" s="87"/>
      <c r="E40" s="87"/>
      <c r="F40" s="87"/>
      <c r="G40" s="87"/>
      <c r="H40" s="87"/>
      <c r="I40" s="33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>
        <f>SUM(U17:U39)</f>
        <v>4475774641.079429</v>
      </c>
      <c r="V40" s="87">
        <f>SUM(V17:V39)</f>
        <v>5012867598.008961</v>
      </c>
      <c r="W40" s="87"/>
      <c r="X40" s="138"/>
      <c r="Y40" s="139"/>
    </row>
    <row r="41" spans="2:25" s="34" customFormat="1" ht="12">
      <c r="B41" s="88" t="s">
        <v>83</v>
      </c>
      <c r="C41" s="137"/>
      <c r="D41" s="87"/>
      <c r="E41" s="87"/>
      <c r="F41" s="87"/>
      <c r="G41" s="87"/>
      <c r="H41" s="87"/>
      <c r="I41" s="33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138"/>
      <c r="Y41" s="139"/>
    </row>
    <row r="42" spans="2:27" ht="78.75">
      <c r="B42" s="99" t="s">
        <v>85</v>
      </c>
      <c r="C42" s="23" t="s">
        <v>32</v>
      </c>
      <c r="D42" s="92" t="s">
        <v>96</v>
      </c>
      <c r="E42" s="64" t="s">
        <v>97</v>
      </c>
      <c r="F42" s="64" t="s">
        <v>98</v>
      </c>
      <c r="G42" s="32" t="s">
        <v>87</v>
      </c>
      <c r="H42" s="23" t="s">
        <v>40</v>
      </c>
      <c r="I42" s="26">
        <v>20</v>
      </c>
      <c r="J42" s="23" t="s">
        <v>502</v>
      </c>
      <c r="K42" s="23" t="s">
        <v>90</v>
      </c>
      <c r="L42" s="23"/>
      <c r="M42" s="23" t="s">
        <v>89</v>
      </c>
      <c r="N42" s="27"/>
      <c r="O42" s="70"/>
      <c r="P42" s="70"/>
      <c r="Q42" s="70"/>
      <c r="R42" s="70"/>
      <c r="S42" s="70"/>
      <c r="T42" s="72"/>
      <c r="U42" s="40">
        <v>9567199196</v>
      </c>
      <c r="V42" s="40">
        <f>U42*1.12</f>
        <v>10715263099.52</v>
      </c>
      <c r="W42" s="27" t="s">
        <v>58</v>
      </c>
      <c r="X42" s="23" t="s">
        <v>59</v>
      </c>
      <c r="Y42" s="23" t="s">
        <v>60</v>
      </c>
      <c r="AA42" s="100"/>
    </row>
    <row r="43" spans="2:25" ht="67.5">
      <c r="B43" s="99" t="s">
        <v>86</v>
      </c>
      <c r="C43" s="23" t="s">
        <v>32</v>
      </c>
      <c r="D43" s="92" t="s">
        <v>93</v>
      </c>
      <c r="E43" s="64" t="s">
        <v>94</v>
      </c>
      <c r="F43" s="64" t="s">
        <v>95</v>
      </c>
      <c r="G43" s="32" t="s">
        <v>92</v>
      </c>
      <c r="H43" s="23" t="s">
        <v>40</v>
      </c>
      <c r="I43" s="26">
        <v>50</v>
      </c>
      <c r="J43" s="23" t="s">
        <v>503</v>
      </c>
      <c r="K43" s="23" t="s">
        <v>91</v>
      </c>
      <c r="L43" s="23"/>
      <c r="M43" s="23" t="s">
        <v>89</v>
      </c>
      <c r="N43" s="27"/>
      <c r="O43" s="70"/>
      <c r="P43" s="70"/>
      <c r="Q43" s="70"/>
      <c r="R43" s="70"/>
      <c r="S43" s="70"/>
      <c r="T43" s="72"/>
      <c r="U43" s="40">
        <v>720921600</v>
      </c>
      <c r="V43" s="40">
        <f>U43*1.12</f>
        <v>807432192.0000001</v>
      </c>
      <c r="W43" s="27" t="s">
        <v>58</v>
      </c>
      <c r="X43" s="23" t="s">
        <v>59</v>
      </c>
      <c r="Y43" s="23" t="s">
        <v>60</v>
      </c>
    </row>
    <row r="44" spans="2:25" ht="48">
      <c r="B44" s="22" t="s">
        <v>370</v>
      </c>
      <c r="C44" s="108" t="s">
        <v>160</v>
      </c>
      <c r="D44" s="119" t="s">
        <v>371</v>
      </c>
      <c r="E44" s="118" t="s">
        <v>218</v>
      </c>
      <c r="F44" s="130" t="s">
        <v>218</v>
      </c>
      <c r="G44" s="130" t="s">
        <v>218</v>
      </c>
      <c r="H44" s="43" t="s">
        <v>40</v>
      </c>
      <c r="I44" s="112">
        <v>80</v>
      </c>
      <c r="J44" s="23" t="s">
        <v>372</v>
      </c>
      <c r="K44" s="23" t="s">
        <v>187</v>
      </c>
      <c r="L44" s="102"/>
      <c r="M44" s="23" t="s">
        <v>105</v>
      </c>
      <c r="N44" s="27"/>
      <c r="O44" s="70"/>
      <c r="P44" s="70"/>
      <c r="Q44" s="70">
        <v>66793680.00000001</v>
      </c>
      <c r="R44" s="70">
        <v>62114312</v>
      </c>
      <c r="S44" s="70">
        <v>53434944</v>
      </c>
      <c r="T44" s="25"/>
      <c r="U44" s="40">
        <v>182342936</v>
      </c>
      <c r="V44" s="41">
        <f>U44*1.12</f>
        <v>204224088.32000002</v>
      </c>
      <c r="W44" s="143"/>
      <c r="X44" s="23" t="s">
        <v>129</v>
      </c>
      <c r="Y44" s="23" t="s">
        <v>60</v>
      </c>
    </row>
    <row r="45" spans="2:25" ht="48">
      <c r="B45" s="22" t="s">
        <v>373</v>
      </c>
      <c r="C45" s="108" t="s">
        <v>160</v>
      </c>
      <c r="D45" s="119" t="s">
        <v>371</v>
      </c>
      <c r="E45" s="105" t="s">
        <v>222</v>
      </c>
      <c r="F45" s="142" t="s">
        <v>220</v>
      </c>
      <c r="G45" s="142" t="s">
        <v>220</v>
      </c>
      <c r="H45" s="43" t="s">
        <v>40</v>
      </c>
      <c r="I45" s="112">
        <v>80</v>
      </c>
      <c r="J45" s="23" t="s">
        <v>372</v>
      </c>
      <c r="K45" s="23" t="s">
        <v>187</v>
      </c>
      <c r="L45" s="102"/>
      <c r="M45" s="23" t="s">
        <v>105</v>
      </c>
      <c r="N45" s="27"/>
      <c r="O45" s="70"/>
      <c r="P45" s="70"/>
      <c r="Q45" s="70">
        <v>120228624.00000001</v>
      </c>
      <c r="R45" s="70">
        <v>133587360.00000001</v>
      </c>
      <c r="S45" s="70">
        <v>146946096.00000003</v>
      </c>
      <c r="T45" s="25"/>
      <c r="U45" s="40">
        <v>400762080.00000006</v>
      </c>
      <c r="V45" s="41">
        <f>U45*1.12</f>
        <v>448853529.6000001</v>
      </c>
      <c r="W45" s="143"/>
      <c r="X45" s="23" t="s">
        <v>129</v>
      </c>
      <c r="Y45" s="23" t="s">
        <v>60</v>
      </c>
    </row>
    <row r="46" spans="2:25" ht="48">
      <c r="B46" s="22" t="s">
        <v>374</v>
      </c>
      <c r="C46" s="108" t="s">
        <v>160</v>
      </c>
      <c r="D46" s="119" t="s">
        <v>371</v>
      </c>
      <c r="E46" s="105" t="s">
        <v>222</v>
      </c>
      <c r="F46" s="39" t="s">
        <v>222</v>
      </c>
      <c r="G46" s="39" t="s">
        <v>222</v>
      </c>
      <c r="H46" s="43" t="s">
        <v>40</v>
      </c>
      <c r="I46" s="112">
        <v>80</v>
      </c>
      <c r="J46" s="23" t="s">
        <v>372</v>
      </c>
      <c r="K46" s="23" t="s">
        <v>187</v>
      </c>
      <c r="L46" s="102"/>
      <c r="M46" s="23" t="s">
        <v>105</v>
      </c>
      <c r="N46" s="27"/>
      <c r="O46" s="70"/>
      <c r="P46" s="70"/>
      <c r="Q46" s="70">
        <v>20954880.000000004</v>
      </c>
      <c r="R46" s="70">
        <v>23574240.000000004</v>
      </c>
      <c r="S46" s="70">
        <v>26193600.000000004</v>
      </c>
      <c r="T46" s="25"/>
      <c r="U46" s="40">
        <v>70722720.00000001</v>
      </c>
      <c r="V46" s="41">
        <f>U46*1.12</f>
        <v>79209446.40000002</v>
      </c>
      <c r="W46" s="143"/>
      <c r="X46" s="23" t="s">
        <v>129</v>
      </c>
      <c r="Y46" s="23" t="s">
        <v>60</v>
      </c>
    </row>
    <row r="47" spans="2:25" ht="45">
      <c r="B47" s="164" t="s">
        <v>460</v>
      </c>
      <c r="C47" s="165" t="s">
        <v>32</v>
      </c>
      <c r="D47" s="183" t="s">
        <v>224</v>
      </c>
      <c r="E47" s="184" t="s">
        <v>225</v>
      </c>
      <c r="F47" s="174" t="s">
        <v>226</v>
      </c>
      <c r="G47" s="175" t="s">
        <v>227</v>
      </c>
      <c r="H47" s="185" t="s">
        <v>40</v>
      </c>
      <c r="I47" s="186">
        <v>80</v>
      </c>
      <c r="J47" s="173" t="s">
        <v>458</v>
      </c>
      <c r="K47" s="165" t="s">
        <v>187</v>
      </c>
      <c r="L47" s="187"/>
      <c r="M47" s="165" t="s">
        <v>105</v>
      </c>
      <c r="N47" s="27"/>
      <c r="O47" s="70"/>
      <c r="P47" s="70"/>
      <c r="Q47" s="179">
        <v>22800040</v>
      </c>
      <c r="R47" s="179">
        <v>22800040</v>
      </c>
      <c r="S47" s="179">
        <v>22800040</v>
      </c>
      <c r="T47" s="191"/>
      <c r="U47" s="180">
        <f>SUM(Q47:S47)</f>
        <v>68400120</v>
      </c>
      <c r="V47" s="181">
        <f aca="true" t="shared" si="0" ref="V47:V59">U47*1.12</f>
        <v>76608134.4</v>
      </c>
      <c r="W47" s="192"/>
      <c r="X47" s="165" t="s">
        <v>129</v>
      </c>
      <c r="Y47" s="193"/>
    </row>
    <row r="48" spans="2:25" ht="45">
      <c r="B48" s="164" t="s">
        <v>461</v>
      </c>
      <c r="C48" s="165" t="s">
        <v>32</v>
      </c>
      <c r="D48" s="183" t="s">
        <v>229</v>
      </c>
      <c r="E48" s="188" t="s">
        <v>230</v>
      </c>
      <c r="F48" s="174" t="s">
        <v>231</v>
      </c>
      <c r="G48" s="175" t="s">
        <v>232</v>
      </c>
      <c r="H48" s="185" t="s">
        <v>40</v>
      </c>
      <c r="I48" s="185">
        <v>80</v>
      </c>
      <c r="J48" s="165" t="s">
        <v>462</v>
      </c>
      <c r="K48" s="165" t="s">
        <v>187</v>
      </c>
      <c r="L48" s="187"/>
      <c r="M48" s="165" t="s">
        <v>105</v>
      </c>
      <c r="N48" s="27"/>
      <c r="O48" s="70"/>
      <c r="P48" s="70"/>
      <c r="Q48" s="179">
        <v>140853500</v>
      </c>
      <c r="R48" s="179">
        <v>140853500</v>
      </c>
      <c r="S48" s="179">
        <v>140853500</v>
      </c>
      <c r="T48" s="191"/>
      <c r="U48" s="180"/>
      <c r="V48" s="181"/>
      <c r="W48" s="192"/>
      <c r="X48" s="165" t="s">
        <v>129</v>
      </c>
      <c r="Y48" s="193" t="s">
        <v>508</v>
      </c>
    </row>
    <row r="49" spans="2:25" ht="45">
      <c r="B49" s="164" t="s">
        <v>509</v>
      </c>
      <c r="C49" s="165" t="s">
        <v>32</v>
      </c>
      <c r="D49" s="183" t="s">
        <v>229</v>
      </c>
      <c r="E49" s="188" t="s">
        <v>230</v>
      </c>
      <c r="F49" s="174" t="s">
        <v>231</v>
      </c>
      <c r="G49" s="175" t="s">
        <v>232</v>
      </c>
      <c r="H49" s="185" t="s">
        <v>40</v>
      </c>
      <c r="I49" s="185">
        <v>80</v>
      </c>
      <c r="J49" s="165" t="s">
        <v>510</v>
      </c>
      <c r="K49" s="165" t="s">
        <v>187</v>
      </c>
      <c r="L49" s="187"/>
      <c r="M49" s="165" t="s">
        <v>105</v>
      </c>
      <c r="N49" s="27"/>
      <c r="O49" s="70"/>
      <c r="P49" s="70"/>
      <c r="Q49" s="179">
        <f>(140853500/9)*7</f>
        <v>109552722.22222221</v>
      </c>
      <c r="R49" s="179">
        <v>140853500</v>
      </c>
      <c r="S49" s="179">
        <v>140853500</v>
      </c>
      <c r="T49" s="191"/>
      <c r="U49" s="180">
        <f>SUM(Q49:S49)</f>
        <v>391259722.2222222</v>
      </c>
      <c r="V49" s="181">
        <f>U49*1.12</f>
        <v>438210888.8888889</v>
      </c>
      <c r="W49" s="192"/>
      <c r="X49" s="165" t="s">
        <v>129</v>
      </c>
      <c r="Y49" s="193"/>
    </row>
    <row r="50" spans="2:25" ht="67.5">
      <c r="B50" s="164" t="s">
        <v>511</v>
      </c>
      <c r="C50" s="165" t="s">
        <v>32</v>
      </c>
      <c r="D50" s="183" t="s">
        <v>229</v>
      </c>
      <c r="E50" s="188" t="s">
        <v>230</v>
      </c>
      <c r="F50" s="174" t="s">
        <v>231</v>
      </c>
      <c r="G50" s="175" t="s">
        <v>232</v>
      </c>
      <c r="H50" s="185" t="s">
        <v>55</v>
      </c>
      <c r="I50" s="185">
        <v>80</v>
      </c>
      <c r="J50" s="165" t="s">
        <v>512</v>
      </c>
      <c r="K50" s="165" t="s">
        <v>187</v>
      </c>
      <c r="L50" s="187"/>
      <c r="M50" s="165" t="s">
        <v>105</v>
      </c>
      <c r="N50" s="27"/>
      <c r="O50" s="70"/>
      <c r="P50" s="70"/>
      <c r="Q50" s="179">
        <f>15650388.8888889*2</f>
        <v>31300777.7777778</v>
      </c>
      <c r="R50" s="179"/>
      <c r="S50" s="179"/>
      <c r="T50" s="191"/>
      <c r="U50" s="180">
        <f>SUM(Q50:S50)</f>
        <v>31300777.7777778</v>
      </c>
      <c r="V50" s="181">
        <f>U50*1.12</f>
        <v>35056871.111111134</v>
      </c>
      <c r="W50" s="192"/>
      <c r="X50" s="165" t="s">
        <v>129</v>
      </c>
      <c r="Y50" s="173" t="s">
        <v>513</v>
      </c>
    </row>
    <row r="51" spans="2:25" ht="56.25">
      <c r="B51" s="164" t="s">
        <v>463</v>
      </c>
      <c r="C51" s="165" t="s">
        <v>32</v>
      </c>
      <c r="D51" s="183" t="s">
        <v>234</v>
      </c>
      <c r="E51" s="188" t="s">
        <v>235</v>
      </c>
      <c r="F51" s="174" t="s">
        <v>236</v>
      </c>
      <c r="G51" s="175" t="s">
        <v>237</v>
      </c>
      <c r="H51" s="185" t="s">
        <v>40</v>
      </c>
      <c r="I51" s="185">
        <v>80</v>
      </c>
      <c r="J51" s="165" t="s">
        <v>462</v>
      </c>
      <c r="K51" s="165" t="s">
        <v>187</v>
      </c>
      <c r="L51" s="187"/>
      <c r="M51" s="165" t="s">
        <v>105</v>
      </c>
      <c r="N51" s="27"/>
      <c r="O51" s="70"/>
      <c r="P51" s="70"/>
      <c r="Q51" s="179">
        <v>85487500</v>
      </c>
      <c r="R51" s="179">
        <v>85487500</v>
      </c>
      <c r="S51" s="179">
        <v>85487500</v>
      </c>
      <c r="T51" s="191"/>
      <c r="U51" s="180">
        <f aca="true" t="shared" si="1" ref="U51:U59">SUM(Q51:S51)</f>
        <v>256462500</v>
      </c>
      <c r="V51" s="181">
        <f t="shared" si="0"/>
        <v>287238000</v>
      </c>
      <c r="W51" s="192"/>
      <c r="X51" s="165" t="s">
        <v>129</v>
      </c>
      <c r="Y51" s="193"/>
    </row>
    <row r="52" spans="2:25" ht="45">
      <c r="B52" s="164" t="s">
        <v>464</v>
      </c>
      <c r="C52" s="165" t="s">
        <v>32</v>
      </c>
      <c r="D52" s="183" t="s">
        <v>249</v>
      </c>
      <c r="E52" s="189" t="s">
        <v>250</v>
      </c>
      <c r="F52" s="174" t="s">
        <v>251</v>
      </c>
      <c r="G52" s="175" t="s">
        <v>252</v>
      </c>
      <c r="H52" s="185" t="s">
        <v>40</v>
      </c>
      <c r="I52" s="185">
        <v>50</v>
      </c>
      <c r="J52" s="173" t="s">
        <v>458</v>
      </c>
      <c r="K52" s="165" t="s">
        <v>242</v>
      </c>
      <c r="L52" s="187"/>
      <c r="M52" s="165" t="s">
        <v>105</v>
      </c>
      <c r="N52" s="27"/>
      <c r="O52" s="70"/>
      <c r="P52" s="70"/>
      <c r="Q52" s="179">
        <v>1976796</v>
      </c>
      <c r="R52" s="179">
        <v>1976796</v>
      </c>
      <c r="S52" s="179">
        <v>1976796</v>
      </c>
      <c r="T52" s="191"/>
      <c r="U52" s="180">
        <f t="shared" si="1"/>
        <v>5930388</v>
      </c>
      <c r="V52" s="181">
        <f t="shared" si="0"/>
        <v>6642034.5600000005</v>
      </c>
      <c r="W52" s="192"/>
      <c r="X52" s="165" t="s">
        <v>129</v>
      </c>
      <c r="Y52" s="193"/>
    </row>
    <row r="53" spans="2:25" ht="45">
      <c r="B53" s="164" t="s">
        <v>465</v>
      </c>
      <c r="C53" s="165" t="s">
        <v>32</v>
      </c>
      <c r="D53" s="183" t="s">
        <v>254</v>
      </c>
      <c r="E53" s="189" t="s">
        <v>255</v>
      </c>
      <c r="F53" s="174" t="s">
        <v>255</v>
      </c>
      <c r="G53" s="175" t="s">
        <v>466</v>
      </c>
      <c r="H53" s="185" t="s">
        <v>40</v>
      </c>
      <c r="I53" s="185">
        <v>80</v>
      </c>
      <c r="J53" s="173" t="s">
        <v>458</v>
      </c>
      <c r="K53" s="165" t="s">
        <v>187</v>
      </c>
      <c r="L53" s="187"/>
      <c r="M53" s="165" t="s">
        <v>105</v>
      </c>
      <c r="N53" s="27"/>
      <c r="O53" s="70"/>
      <c r="P53" s="70"/>
      <c r="Q53" s="179">
        <v>2400000</v>
      </c>
      <c r="R53" s="179">
        <v>2400000</v>
      </c>
      <c r="S53" s="179">
        <v>2400000</v>
      </c>
      <c r="T53" s="191"/>
      <c r="U53" s="180"/>
      <c r="V53" s="181"/>
      <c r="W53" s="192"/>
      <c r="X53" s="165" t="s">
        <v>129</v>
      </c>
      <c r="Y53" s="193" t="s">
        <v>517</v>
      </c>
    </row>
    <row r="54" spans="2:25" ht="45">
      <c r="B54" s="164" t="s">
        <v>516</v>
      </c>
      <c r="C54" s="165" t="s">
        <v>32</v>
      </c>
      <c r="D54" s="183" t="s">
        <v>254</v>
      </c>
      <c r="E54" s="189" t="s">
        <v>255</v>
      </c>
      <c r="F54" s="174" t="s">
        <v>255</v>
      </c>
      <c r="G54" s="175" t="s">
        <v>466</v>
      </c>
      <c r="H54" s="185" t="s">
        <v>40</v>
      </c>
      <c r="I54" s="185">
        <v>80</v>
      </c>
      <c r="J54" s="173" t="s">
        <v>458</v>
      </c>
      <c r="K54" s="165" t="s">
        <v>187</v>
      </c>
      <c r="L54" s="187"/>
      <c r="M54" s="165" t="s">
        <v>105</v>
      </c>
      <c r="N54" s="27"/>
      <c r="O54" s="70"/>
      <c r="P54" s="70"/>
      <c r="Q54" s="179">
        <v>1200000</v>
      </c>
      <c r="R54" s="179">
        <v>4800000</v>
      </c>
      <c r="S54" s="179">
        <v>4800000</v>
      </c>
      <c r="T54" s="191"/>
      <c r="U54" s="180">
        <f>SUM(Q54:S54)</f>
        <v>10800000</v>
      </c>
      <c r="V54" s="181">
        <f>U54*1.12</f>
        <v>12096000.000000002</v>
      </c>
      <c r="W54" s="192"/>
      <c r="X54" s="165" t="s">
        <v>129</v>
      </c>
      <c r="Y54" s="193"/>
    </row>
    <row r="55" spans="2:25" ht="45">
      <c r="B55" s="164" t="s">
        <v>467</v>
      </c>
      <c r="C55" s="165" t="s">
        <v>32</v>
      </c>
      <c r="D55" s="183" t="s">
        <v>258</v>
      </c>
      <c r="E55" s="188" t="s">
        <v>259</v>
      </c>
      <c r="F55" s="174" t="s">
        <v>260</v>
      </c>
      <c r="G55" s="175" t="s">
        <v>468</v>
      </c>
      <c r="H55" s="185" t="s">
        <v>40</v>
      </c>
      <c r="I55" s="185">
        <v>70</v>
      </c>
      <c r="J55" s="165" t="s">
        <v>462</v>
      </c>
      <c r="K55" s="165" t="s">
        <v>187</v>
      </c>
      <c r="L55" s="187"/>
      <c r="M55" s="165" t="s">
        <v>105</v>
      </c>
      <c r="N55" s="27"/>
      <c r="O55" s="70"/>
      <c r="P55" s="70"/>
      <c r="Q55" s="179">
        <v>13032000</v>
      </c>
      <c r="R55" s="179">
        <v>13032000</v>
      </c>
      <c r="S55" s="179">
        <v>13032000</v>
      </c>
      <c r="T55" s="191"/>
      <c r="U55" s="180">
        <f t="shared" si="1"/>
        <v>39096000</v>
      </c>
      <c r="V55" s="181">
        <f t="shared" si="0"/>
        <v>43787520.00000001</v>
      </c>
      <c r="W55" s="192"/>
      <c r="X55" s="165" t="s">
        <v>129</v>
      </c>
      <c r="Y55" s="193"/>
    </row>
    <row r="56" spans="2:25" ht="45">
      <c r="B56" s="164" t="s">
        <v>469</v>
      </c>
      <c r="C56" s="165" t="s">
        <v>32</v>
      </c>
      <c r="D56" s="183" t="s">
        <v>267</v>
      </c>
      <c r="E56" s="188" t="s">
        <v>268</v>
      </c>
      <c r="F56" s="174" t="s">
        <v>268</v>
      </c>
      <c r="G56" s="175" t="s">
        <v>269</v>
      </c>
      <c r="H56" s="185" t="s">
        <v>40</v>
      </c>
      <c r="I56" s="185">
        <v>50</v>
      </c>
      <c r="J56" s="173" t="s">
        <v>504</v>
      </c>
      <c r="K56" s="165" t="s">
        <v>247</v>
      </c>
      <c r="L56" s="187"/>
      <c r="M56" s="165" t="s">
        <v>105</v>
      </c>
      <c r="N56" s="27"/>
      <c r="O56" s="70"/>
      <c r="P56" s="70"/>
      <c r="Q56" s="179">
        <v>8500000</v>
      </c>
      <c r="R56" s="179">
        <v>8500000</v>
      </c>
      <c r="S56" s="179">
        <v>8500000</v>
      </c>
      <c r="T56" s="191"/>
      <c r="U56" s="180">
        <f t="shared" si="1"/>
        <v>25500000</v>
      </c>
      <c r="V56" s="181">
        <f t="shared" si="0"/>
        <v>28560000.000000004</v>
      </c>
      <c r="W56" s="192"/>
      <c r="X56" s="165" t="s">
        <v>129</v>
      </c>
      <c r="Y56" s="193"/>
    </row>
    <row r="57" spans="2:25" ht="45">
      <c r="B57" s="164" t="s">
        <v>470</v>
      </c>
      <c r="C57" s="165" t="s">
        <v>32</v>
      </c>
      <c r="D57" s="183" t="s">
        <v>267</v>
      </c>
      <c r="E57" s="190" t="s">
        <v>268</v>
      </c>
      <c r="F57" s="174" t="s">
        <v>268</v>
      </c>
      <c r="G57" s="175" t="s">
        <v>471</v>
      </c>
      <c r="H57" s="185" t="s">
        <v>40</v>
      </c>
      <c r="I57" s="185">
        <v>50</v>
      </c>
      <c r="J57" s="173" t="s">
        <v>504</v>
      </c>
      <c r="K57" s="165" t="s">
        <v>272</v>
      </c>
      <c r="L57" s="187"/>
      <c r="M57" s="165" t="s">
        <v>105</v>
      </c>
      <c r="N57" s="27"/>
      <c r="O57" s="70"/>
      <c r="P57" s="70"/>
      <c r="Q57" s="179">
        <v>8500000</v>
      </c>
      <c r="R57" s="179">
        <v>8500000</v>
      </c>
      <c r="S57" s="179">
        <v>8500000</v>
      </c>
      <c r="T57" s="191"/>
      <c r="U57" s="180">
        <f t="shared" si="1"/>
        <v>25500000</v>
      </c>
      <c r="V57" s="181">
        <f t="shared" si="0"/>
        <v>28560000.000000004</v>
      </c>
      <c r="W57" s="192"/>
      <c r="X57" s="165" t="s">
        <v>129</v>
      </c>
      <c r="Y57" s="193"/>
    </row>
    <row r="58" spans="2:25" ht="45">
      <c r="B58" s="164" t="s">
        <v>472</v>
      </c>
      <c r="C58" s="165" t="s">
        <v>32</v>
      </c>
      <c r="D58" s="183" t="s">
        <v>267</v>
      </c>
      <c r="E58" s="190" t="s">
        <v>268</v>
      </c>
      <c r="F58" s="174" t="s">
        <v>268</v>
      </c>
      <c r="G58" s="175" t="s">
        <v>473</v>
      </c>
      <c r="H58" s="185" t="s">
        <v>40</v>
      </c>
      <c r="I58" s="185">
        <v>50</v>
      </c>
      <c r="J58" s="173" t="s">
        <v>504</v>
      </c>
      <c r="K58" s="165" t="s">
        <v>272</v>
      </c>
      <c r="L58" s="187"/>
      <c r="M58" s="165" t="s">
        <v>105</v>
      </c>
      <c r="N58" s="27"/>
      <c r="O58" s="70"/>
      <c r="P58" s="70"/>
      <c r="Q58" s="179">
        <v>7500000</v>
      </c>
      <c r="R58" s="179">
        <v>7500000</v>
      </c>
      <c r="S58" s="179">
        <v>7500000</v>
      </c>
      <c r="T58" s="191"/>
      <c r="U58" s="180">
        <f t="shared" si="1"/>
        <v>22500000</v>
      </c>
      <c r="V58" s="181">
        <f t="shared" si="0"/>
        <v>25200000.000000004</v>
      </c>
      <c r="W58" s="192"/>
      <c r="X58" s="165" t="s">
        <v>129</v>
      </c>
      <c r="Y58" s="193"/>
    </row>
    <row r="59" spans="2:25" ht="45">
      <c r="B59" s="164" t="s">
        <v>474</v>
      </c>
      <c r="C59" s="165" t="s">
        <v>32</v>
      </c>
      <c r="D59" s="183" t="s">
        <v>267</v>
      </c>
      <c r="E59" s="190" t="s">
        <v>268</v>
      </c>
      <c r="F59" s="174" t="s">
        <v>268</v>
      </c>
      <c r="G59" s="175" t="s">
        <v>475</v>
      </c>
      <c r="H59" s="185" t="s">
        <v>40</v>
      </c>
      <c r="I59" s="185">
        <v>50</v>
      </c>
      <c r="J59" s="173" t="s">
        <v>504</v>
      </c>
      <c r="K59" s="165" t="s">
        <v>272</v>
      </c>
      <c r="L59" s="187"/>
      <c r="M59" s="165" t="s">
        <v>105</v>
      </c>
      <c r="N59" s="27"/>
      <c r="O59" s="70"/>
      <c r="P59" s="70"/>
      <c r="Q59" s="179">
        <v>5666666.666666667</v>
      </c>
      <c r="R59" s="179">
        <v>4250000</v>
      </c>
      <c r="S59" s="179">
        <v>4250000</v>
      </c>
      <c r="T59" s="191"/>
      <c r="U59" s="180">
        <f t="shared" si="1"/>
        <v>14166666.666666668</v>
      </c>
      <c r="V59" s="181">
        <f t="shared" si="0"/>
        <v>15866666.66666667</v>
      </c>
      <c r="W59" s="192"/>
      <c r="X59" s="165" t="s">
        <v>129</v>
      </c>
      <c r="Y59" s="193"/>
    </row>
    <row r="60" spans="2:25" s="34" customFormat="1" ht="12">
      <c r="B60" s="35" t="s">
        <v>88</v>
      </c>
      <c r="C60" s="23"/>
      <c r="D60" s="87"/>
      <c r="E60" s="87"/>
      <c r="F60" s="87"/>
      <c r="G60" s="87"/>
      <c r="H60" s="87"/>
      <c r="I60" s="33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>
        <f>SUM(U42:U59)</f>
        <v>11832864706.666666</v>
      </c>
      <c r="V60" s="87">
        <f>SUM(V42:V59)</f>
        <v>13252808471.466665</v>
      </c>
      <c r="W60" s="87"/>
      <c r="X60" s="23"/>
      <c r="Y60" s="23"/>
    </row>
    <row r="61" spans="2:25" ht="12">
      <c r="B61" s="35" t="s">
        <v>84</v>
      </c>
      <c r="C61" s="89"/>
      <c r="D61" s="45"/>
      <c r="E61" s="89"/>
      <c r="F61" s="89"/>
      <c r="G61" s="89"/>
      <c r="H61" s="89"/>
      <c r="I61" s="90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91"/>
      <c r="Y61" s="28"/>
    </row>
    <row r="62" spans="2:25" ht="96">
      <c r="B62" s="99" t="s">
        <v>15</v>
      </c>
      <c r="C62" s="23" t="s">
        <v>32</v>
      </c>
      <c r="D62" s="38" t="s">
        <v>73</v>
      </c>
      <c r="E62" s="39" t="s">
        <v>74</v>
      </c>
      <c r="F62" s="39" t="s">
        <v>75</v>
      </c>
      <c r="G62" s="39" t="s">
        <v>52</v>
      </c>
      <c r="H62" s="23" t="s">
        <v>55</v>
      </c>
      <c r="I62" s="26">
        <v>50</v>
      </c>
      <c r="J62" s="23" t="s">
        <v>43</v>
      </c>
      <c r="K62" s="23" t="s">
        <v>57</v>
      </c>
      <c r="L62" s="25"/>
      <c r="M62" s="23" t="s">
        <v>105</v>
      </c>
      <c r="N62" s="25"/>
      <c r="O62" s="25"/>
      <c r="P62" s="25"/>
      <c r="Q62" s="25"/>
      <c r="R62" s="25"/>
      <c r="S62" s="25"/>
      <c r="T62" s="25"/>
      <c r="U62" s="40"/>
      <c r="V62" s="40"/>
      <c r="W62" s="27" t="s">
        <v>58</v>
      </c>
      <c r="X62" s="23" t="s">
        <v>50</v>
      </c>
      <c r="Y62" s="23" t="s">
        <v>459</v>
      </c>
    </row>
    <row r="63" spans="2:25" ht="78.75">
      <c r="B63" s="194" t="s">
        <v>476</v>
      </c>
      <c r="C63" s="195" t="s">
        <v>32</v>
      </c>
      <c r="D63" s="196" t="s">
        <v>73</v>
      </c>
      <c r="E63" s="197" t="s">
        <v>74</v>
      </c>
      <c r="F63" s="197" t="s">
        <v>75</v>
      </c>
      <c r="G63" s="198" t="s">
        <v>52</v>
      </c>
      <c r="H63" s="199" t="s">
        <v>55</v>
      </c>
      <c r="I63" s="199">
        <v>50</v>
      </c>
      <c r="J63" s="173" t="s">
        <v>43</v>
      </c>
      <c r="K63" s="173" t="s">
        <v>57</v>
      </c>
      <c r="L63" s="178"/>
      <c r="M63" s="173" t="s">
        <v>105</v>
      </c>
      <c r="N63" s="25"/>
      <c r="O63" s="25"/>
      <c r="P63" s="25"/>
      <c r="Q63" s="25"/>
      <c r="R63" s="25"/>
      <c r="S63" s="25"/>
      <c r="T63" s="25"/>
      <c r="U63" s="179">
        <v>168000000</v>
      </c>
      <c r="V63" s="181">
        <f>U63*1.12</f>
        <v>188160000.00000003</v>
      </c>
      <c r="W63" s="27"/>
      <c r="X63" s="23" t="s">
        <v>477</v>
      </c>
      <c r="Y63" s="23"/>
    </row>
    <row r="64" spans="2:25" ht="48">
      <c r="B64" s="99" t="s">
        <v>16</v>
      </c>
      <c r="C64" s="23" t="s">
        <v>32</v>
      </c>
      <c r="D64" s="38" t="s">
        <v>76</v>
      </c>
      <c r="E64" s="39" t="s">
        <v>77</v>
      </c>
      <c r="F64" s="39" t="s">
        <v>77</v>
      </c>
      <c r="G64" s="39" t="s">
        <v>53</v>
      </c>
      <c r="H64" s="23" t="s">
        <v>55</v>
      </c>
      <c r="I64" s="26">
        <v>100</v>
      </c>
      <c r="J64" s="23" t="s">
        <v>43</v>
      </c>
      <c r="K64" s="23" t="s">
        <v>91</v>
      </c>
      <c r="L64" s="25"/>
      <c r="M64" s="23" t="s">
        <v>105</v>
      </c>
      <c r="N64" s="25"/>
      <c r="O64" s="25"/>
      <c r="P64" s="25"/>
      <c r="Q64" s="25"/>
      <c r="R64" s="25"/>
      <c r="S64" s="25"/>
      <c r="T64" s="25"/>
      <c r="U64" s="40">
        <v>2314728</v>
      </c>
      <c r="V64" s="40">
        <f aca="true" t="shared" si="2" ref="V64:V70">U64*1.12</f>
        <v>2592495.3600000003</v>
      </c>
      <c r="W64" s="27" t="s">
        <v>58</v>
      </c>
      <c r="X64" s="23" t="s">
        <v>50</v>
      </c>
      <c r="Y64" s="23" t="s">
        <v>51</v>
      </c>
    </row>
    <row r="65" spans="2:25" ht="96">
      <c r="B65" s="99" t="s">
        <v>17</v>
      </c>
      <c r="C65" s="23" t="s">
        <v>32</v>
      </c>
      <c r="D65" s="38" t="s">
        <v>70</v>
      </c>
      <c r="E65" s="39" t="s">
        <v>71</v>
      </c>
      <c r="F65" s="39" t="s">
        <v>72</v>
      </c>
      <c r="G65" s="42" t="s">
        <v>54</v>
      </c>
      <c r="H65" s="43" t="s">
        <v>40</v>
      </c>
      <c r="I65" s="44">
        <v>80</v>
      </c>
      <c r="J65" s="23" t="s">
        <v>56</v>
      </c>
      <c r="K65" s="23" t="s">
        <v>91</v>
      </c>
      <c r="L65" s="25"/>
      <c r="M65" s="23" t="s">
        <v>105</v>
      </c>
      <c r="N65" s="25"/>
      <c r="O65" s="25"/>
      <c r="P65" s="25"/>
      <c r="Q65" s="25"/>
      <c r="R65" s="25"/>
      <c r="S65" s="25"/>
      <c r="T65" s="25"/>
      <c r="U65" s="40">
        <v>22000000</v>
      </c>
      <c r="V65" s="40">
        <f t="shared" si="2"/>
        <v>24640000.000000004</v>
      </c>
      <c r="W65" s="27" t="s">
        <v>58</v>
      </c>
      <c r="X65" s="23" t="s">
        <v>59</v>
      </c>
      <c r="Y65" s="23" t="s">
        <v>60</v>
      </c>
    </row>
    <row r="66" spans="2:25" ht="48">
      <c r="B66" s="99" t="s">
        <v>102</v>
      </c>
      <c r="C66" s="23" t="s">
        <v>32</v>
      </c>
      <c r="D66" s="38" t="s">
        <v>106</v>
      </c>
      <c r="E66" s="39" t="s">
        <v>107</v>
      </c>
      <c r="F66" s="39" t="s">
        <v>107</v>
      </c>
      <c r="G66" s="42" t="s">
        <v>100</v>
      </c>
      <c r="H66" s="43" t="s">
        <v>40</v>
      </c>
      <c r="I66" s="44">
        <v>100</v>
      </c>
      <c r="J66" s="23" t="s">
        <v>113</v>
      </c>
      <c r="K66" s="23" t="s">
        <v>90</v>
      </c>
      <c r="L66" s="25"/>
      <c r="M66" s="23" t="s">
        <v>105</v>
      </c>
      <c r="N66" s="25"/>
      <c r="O66" s="25"/>
      <c r="P66" s="25"/>
      <c r="Q66" s="25"/>
      <c r="R66" s="25"/>
      <c r="S66" s="25"/>
      <c r="T66" s="25"/>
      <c r="U66" s="40">
        <v>72997730</v>
      </c>
      <c r="V66" s="40">
        <f t="shared" si="2"/>
        <v>81757457.60000001</v>
      </c>
      <c r="W66" s="27" t="s">
        <v>58</v>
      </c>
      <c r="X66" s="23" t="s">
        <v>59</v>
      </c>
      <c r="Y66" s="23" t="s">
        <v>60</v>
      </c>
    </row>
    <row r="67" spans="2:25" ht="48">
      <c r="B67" s="99" t="s">
        <v>103</v>
      </c>
      <c r="C67" s="23" t="s">
        <v>32</v>
      </c>
      <c r="D67" s="38" t="s">
        <v>108</v>
      </c>
      <c r="E67" s="39" t="s">
        <v>109</v>
      </c>
      <c r="F67" s="39" t="s">
        <v>109</v>
      </c>
      <c r="G67" s="42" t="s">
        <v>101</v>
      </c>
      <c r="H67" s="43" t="s">
        <v>40</v>
      </c>
      <c r="I67" s="44">
        <v>100</v>
      </c>
      <c r="J67" s="23" t="s">
        <v>113</v>
      </c>
      <c r="K67" s="23" t="s">
        <v>90</v>
      </c>
      <c r="L67" s="25"/>
      <c r="M67" s="23" t="s">
        <v>105</v>
      </c>
      <c r="N67" s="25"/>
      <c r="O67" s="25"/>
      <c r="P67" s="25"/>
      <c r="Q67" s="25"/>
      <c r="R67" s="25"/>
      <c r="S67" s="25"/>
      <c r="T67" s="25"/>
      <c r="U67" s="40">
        <v>9567199</v>
      </c>
      <c r="V67" s="40">
        <f t="shared" si="2"/>
        <v>10715262.88</v>
      </c>
      <c r="W67" s="27" t="s">
        <v>58</v>
      </c>
      <c r="X67" s="23" t="s">
        <v>59</v>
      </c>
      <c r="Y67" s="23" t="s">
        <v>60</v>
      </c>
    </row>
    <row r="68" spans="2:25" ht="48">
      <c r="B68" s="99" t="s">
        <v>104</v>
      </c>
      <c r="C68" s="23" t="s">
        <v>32</v>
      </c>
      <c r="D68" s="38" t="s">
        <v>70</v>
      </c>
      <c r="E68" s="39" t="s">
        <v>71</v>
      </c>
      <c r="F68" s="39" t="s">
        <v>72</v>
      </c>
      <c r="G68" s="42" t="s">
        <v>99</v>
      </c>
      <c r="H68" s="43" t="s">
        <v>40</v>
      </c>
      <c r="I68" s="44">
        <v>80</v>
      </c>
      <c r="J68" s="23" t="s">
        <v>113</v>
      </c>
      <c r="K68" s="23" t="s">
        <v>91</v>
      </c>
      <c r="L68" s="25"/>
      <c r="M68" s="23" t="s">
        <v>105</v>
      </c>
      <c r="N68" s="25"/>
      <c r="O68" s="25"/>
      <c r="P68" s="25"/>
      <c r="Q68" s="25"/>
      <c r="R68" s="25"/>
      <c r="S68" s="25"/>
      <c r="T68" s="25"/>
      <c r="U68" s="40"/>
      <c r="V68" s="40"/>
      <c r="W68" s="27" t="s">
        <v>58</v>
      </c>
      <c r="X68" s="23" t="s">
        <v>59</v>
      </c>
      <c r="Y68" s="23" t="s">
        <v>122</v>
      </c>
    </row>
    <row r="69" spans="2:25" ht="48">
      <c r="B69" s="99" t="s">
        <v>110</v>
      </c>
      <c r="C69" s="23" t="s">
        <v>32</v>
      </c>
      <c r="D69" s="38" t="s">
        <v>106</v>
      </c>
      <c r="E69" s="39" t="s">
        <v>107</v>
      </c>
      <c r="F69" s="39" t="s">
        <v>107</v>
      </c>
      <c r="G69" s="42" t="s">
        <v>112</v>
      </c>
      <c r="H69" s="43" t="s">
        <v>40</v>
      </c>
      <c r="I69" s="44">
        <v>100</v>
      </c>
      <c r="J69" s="23" t="s">
        <v>113</v>
      </c>
      <c r="K69" s="23" t="s">
        <v>91</v>
      </c>
      <c r="L69" s="25"/>
      <c r="M69" s="23" t="s">
        <v>105</v>
      </c>
      <c r="N69" s="25"/>
      <c r="O69" s="25"/>
      <c r="P69" s="25"/>
      <c r="Q69" s="25"/>
      <c r="R69" s="25"/>
      <c r="S69" s="25"/>
      <c r="T69" s="25"/>
      <c r="U69" s="40">
        <v>9331200</v>
      </c>
      <c r="V69" s="40">
        <f t="shared" si="2"/>
        <v>10450944.000000002</v>
      </c>
      <c r="W69" s="27" t="s">
        <v>58</v>
      </c>
      <c r="X69" s="23" t="s">
        <v>59</v>
      </c>
      <c r="Y69" s="23" t="s">
        <v>60</v>
      </c>
    </row>
    <row r="70" spans="2:25" ht="48">
      <c r="B70" s="99" t="s">
        <v>111</v>
      </c>
      <c r="C70" s="23" t="s">
        <v>32</v>
      </c>
      <c r="D70" s="38" t="s">
        <v>115</v>
      </c>
      <c r="E70" s="39" t="s">
        <v>116</v>
      </c>
      <c r="F70" s="39" t="s">
        <v>117</v>
      </c>
      <c r="G70" s="42" t="s">
        <v>114</v>
      </c>
      <c r="H70" s="43" t="s">
        <v>55</v>
      </c>
      <c r="I70" s="44">
        <v>50</v>
      </c>
      <c r="J70" s="23" t="s">
        <v>118</v>
      </c>
      <c r="K70" s="23" t="s">
        <v>91</v>
      </c>
      <c r="L70" s="25"/>
      <c r="M70" s="23" t="s">
        <v>105</v>
      </c>
      <c r="N70" s="25"/>
      <c r="O70" s="25"/>
      <c r="P70" s="25"/>
      <c r="Q70" s="25"/>
      <c r="R70" s="25"/>
      <c r="S70" s="25"/>
      <c r="T70" s="25"/>
      <c r="U70" s="40">
        <f>20850000*3</f>
        <v>62550000</v>
      </c>
      <c r="V70" s="40">
        <f t="shared" si="2"/>
        <v>70056000</v>
      </c>
      <c r="W70" s="27" t="s">
        <v>58</v>
      </c>
      <c r="X70" s="23" t="s">
        <v>119</v>
      </c>
      <c r="Y70" s="23" t="s">
        <v>60</v>
      </c>
    </row>
    <row r="71" spans="2:26" ht="48">
      <c r="B71" s="99" t="s">
        <v>159</v>
      </c>
      <c r="C71" s="108" t="s">
        <v>160</v>
      </c>
      <c r="D71" s="109" t="s">
        <v>161</v>
      </c>
      <c r="E71" s="110" t="s">
        <v>162</v>
      </c>
      <c r="F71" s="110" t="s">
        <v>162</v>
      </c>
      <c r="G71" s="111" t="s">
        <v>163</v>
      </c>
      <c r="H71" s="112" t="s">
        <v>40</v>
      </c>
      <c r="I71" s="112">
        <v>60</v>
      </c>
      <c r="J71" s="23" t="s">
        <v>127</v>
      </c>
      <c r="K71" s="23" t="s">
        <v>91</v>
      </c>
      <c r="L71" s="25"/>
      <c r="M71" s="23" t="s">
        <v>105</v>
      </c>
      <c r="N71" s="25"/>
      <c r="O71" s="28"/>
      <c r="P71" s="28"/>
      <c r="Q71" s="70">
        <v>60857898.75</v>
      </c>
      <c r="R71" s="70">
        <v>60857898.75</v>
      </c>
      <c r="S71" s="70">
        <v>60857898.75</v>
      </c>
      <c r="T71" s="25"/>
      <c r="U71" s="70"/>
      <c r="V71" s="40"/>
      <c r="W71" s="40"/>
      <c r="X71" s="23" t="s">
        <v>129</v>
      </c>
      <c r="Y71" s="23">
        <v>9</v>
      </c>
      <c r="Z71" s="100"/>
    </row>
    <row r="72" spans="2:26" ht="48">
      <c r="B72" s="22" t="s">
        <v>375</v>
      </c>
      <c r="C72" s="108" t="s">
        <v>160</v>
      </c>
      <c r="D72" s="109" t="s">
        <v>161</v>
      </c>
      <c r="E72" s="110" t="s">
        <v>162</v>
      </c>
      <c r="F72" s="144" t="s">
        <v>162</v>
      </c>
      <c r="G72" s="111" t="s">
        <v>163</v>
      </c>
      <c r="H72" s="112" t="s">
        <v>40</v>
      </c>
      <c r="I72" s="112">
        <v>60</v>
      </c>
      <c r="J72" s="23" t="s">
        <v>376</v>
      </c>
      <c r="K72" s="23" t="s">
        <v>91</v>
      </c>
      <c r="L72" s="102"/>
      <c r="M72" s="23" t="s">
        <v>105</v>
      </c>
      <c r="N72" s="25"/>
      <c r="O72" s="28"/>
      <c r="P72" s="28"/>
      <c r="Q72" s="70">
        <v>60857898.75</v>
      </c>
      <c r="R72" s="70">
        <v>60857898.75</v>
      </c>
      <c r="S72" s="70">
        <v>60857898.75</v>
      </c>
      <c r="T72" s="25"/>
      <c r="U72" s="70">
        <v>182573696.25</v>
      </c>
      <c r="V72" s="41">
        <f>U72*1.12</f>
        <v>204482539.8</v>
      </c>
      <c r="W72" s="143"/>
      <c r="X72" s="23" t="s">
        <v>129</v>
      </c>
      <c r="Y72" s="23"/>
      <c r="Z72" s="100"/>
    </row>
    <row r="73" spans="2:26" ht="36">
      <c r="B73" s="99" t="s">
        <v>164</v>
      </c>
      <c r="C73" s="108" t="s">
        <v>160</v>
      </c>
      <c r="D73" s="109" t="s">
        <v>165</v>
      </c>
      <c r="E73" s="110" t="s">
        <v>166</v>
      </c>
      <c r="F73" s="113" t="s">
        <v>167</v>
      </c>
      <c r="G73" s="114" t="s">
        <v>168</v>
      </c>
      <c r="H73" s="115" t="s">
        <v>40</v>
      </c>
      <c r="I73" s="115">
        <v>100</v>
      </c>
      <c r="J73" s="23" t="s">
        <v>169</v>
      </c>
      <c r="K73" s="23" t="s">
        <v>91</v>
      </c>
      <c r="L73" s="116"/>
      <c r="M73" s="108" t="s">
        <v>170</v>
      </c>
      <c r="N73" s="108"/>
      <c r="O73" s="28"/>
      <c r="P73" s="28"/>
      <c r="Q73" s="70">
        <v>46358765</v>
      </c>
      <c r="R73" s="70">
        <v>46358765</v>
      </c>
      <c r="S73" s="70">
        <v>46358765</v>
      </c>
      <c r="T73" s="25"/>
      <c r="U73" s="70"/>
      <c r="V73" s="40"/>
      <c r="W73" s="40"/>
      <c r="X73" s="23" t="s">
        <v>129</v>
      </c>
      <c r="Y73" s="23">
        <v>9</v>
      </c>
      <c r="Z73" s="100"/>
    </row>
    <row r="74" spans="2:26" ht="36">
      <c r="B74" s="99" t="s">
        <v>377</v>
      </c>
      <c r="C74" s="108" t="s">
        <v>160</v>
      </c>
      <c r="D74" s="109" t="s">
        <v>165</v>
      </c>
      <c r="E74" s="110" t="s">
        <v>166</v>
      </c>
      <c r="F74" s="145" t="s">
        <v>167</v>
      </c>
      <c r="G74" s="114" t="s">
        <v>168</v>
      </c>
      <c r="H74" s="115" t="s">
        <v>40</v>
      </c>
      <c r="I74" s="115">
        <v>100</v>
      </c>
      <c r="J74" s="23" t="s">
        <v>376</v>
      </c>
      <c r="K74" s="23" t="s">
        <v>91</v>
      </c>
      <c r="L74" s="116"/>
      <c r="M74" s="108" t="s">
        <v>170</v>
      </c>
      <c r="N74" s="108"/>
      <c r="O74" s="28"/>
      <c r="P74" s="28"/>
      <c r="Q74" s="70">
        <v>46358765</v>
      </c>
      <c r="R74" s="70">
        <v>46358765</v>
      </c>
      <c r="S74" s="70">
        <v>46358765</v>
      </c>
      <c r="T74" s="25"/>
      <c r="U74" s="70">
        <v>139076295</v>
      </c>
      <c r="V74" s="41">
        <f>U74*1.12</f>
        <v>155765450.4</v>
      </c>
      <c r="W74" s="143"/>
      <c r="X74" s="23" t="s">
        <v>129</v>
      </c>
      <c r="Y74" s="23"/>
      <c r="Z74" s="100"/>
    </row>
    <row r="75" spans="2:26" ht="48">
      <c r="B75" s="99" t="s">
        <v>171</v>
      </c>
      <c r="C75" s="108" t="s">
        <v>160</v>
      </c>
      <c r="D75" s="109" t="s">
        <v>172</v>
      </c>
      <c r="E75" s="110" t="s">
        <v>173</v>
      </c>
      <c r="F75" s="110" t="s">
        <v>173</v>
      </c>
      <c r="G75" s="117" t="s">
        <v>174</v>
      </c>
      <c r="H75" s="112" t="s">
        <v>40</v>
      </c>
      <c r="I75" s="112">
        <v>90</v>
      </c>
      <c r="J75" s="23" t="s">
        <v>127</v>
      </c>
      <c r="K75" s="23" t="s">
        <v>91</v>
      </c>
      <c r="L75" s="25"/>
      <c r="M75" s="23" t="s">
        <v>105</v>
      </c>
      <c r="N75" s="25"/>
      <c r="O75" s="28"/>
      <c r="P75" s="28"/>
      <c r="Q75" s="70">
        <v>6938400</v>
      </c>
      <c r="R75" s="70">
        <v>6938400</v>
      </c>
      <c r="S75" s="70">
        <v>6938400</v>
      </c>
      <c r="T75" s="25"/>
      <c r="U75" s="70"/>
      <c r="V75" s="40"/>
      <c r="W75" s="40"/>
      <c r="X75" s="23" t="s">
        <v>129</v>
      </c>
      <c r="Y75" s="23" t="s">
        <v>379</v>
      </c>
      <c r="Z75" s="100"/>
    </row>
    <row r="76" spans="2:26" ht="48">
      <c r="B76" s="99" t="s">
        <v>378</v>
      </c>
      <c r="C76" s="108" t="s">
        <v>160</v>
      </c>
      <c r="D76" s="109" t="s">
        <v>172</v>
      </c>
      <c r="E76" s="110" t="s">
        <v>173</v>
      </c>
      <c r="F76" s="110" t="s">
        <v>173</v>
      </c>
      <c r="G76" s="117" t="s">
        <v>174</v>
      </c>
      <c r="H76" s="112" t="s">
        <v>40</v>
      </c>
      <c r="I76" s="112">
        <v>0</v>
      </c>
      <c r="J76" s="23" t="s">
        <v>372</v>
      </c>
      <c r="K76" s="23" t="s">
        <v>91</v>
      </c>
      <c r="L76" s="102"/>
      <c r="M76" s="23" t="s">
        <v>105</v>
      </c>
      <c r="N76" s="25"/>
      <c r="O76" s="28"/>
      <c r="P76" s="28"/>
      <c r="Q76" s="70">
        <v>6938400</v>
      </c>
      <c r="R76" s="70">
        <v>6938400</v>
      </c>
      <c r="S76" s="70">
        <v>6938400</v>
      </c>
      <c r="T76" s="25"/>
      <c r="U76" s="70"/>
      <c r="V76" s="41"/>
      <c r="W76" s="143"/>
      <c r="X76" s="23" t="s">
        <v>129</v>
      </c>
      <c r="Y76" s="23"/>
      <c r="Z76" s="100"/>
    </row>
    <row r="77" spans="2:26" ht="45">
      <c r="B77" s="194" t="s">
        <v>478</v>
      </c>
      <c r="C77" s="195" t="s">
        <v>160</v>
      </c>
      <c r="D77" s="196" t="s">
        <v>172</v>
      </c>
      <c r="E77" s="197" t="s">
        <v>173</v>
      </c>
      <c r="F77" s="197" t="s">
        <v>173</v>
      </c>
      <c r="G77" s="200" t="s">
        <v>174</v>
      </c>
      <c r="H77" s="199" t="s">
        <v>40</v>
      </c>
      <c r="I77" s="199">
        <v>90</v>
      </c>
      <c r="J77" s="173" t="s">
        <v>458</v>
      </c>
      <c r="K77" s="173" t="s">
        <v>91</v>
      </c>
      <c r="L77" s="178"/>
      <c r="M77" s="173" t="s">
        <v>105</v>
      </c>
      <c r="N77" s="25"/>
      <c r="O77" s="28"/>
      <c r="P77" s="28"/>
      <c r="Q77" s="179">
        <f>6938400-Q78</f>
        <v>5782000</v>
      </c>
      <c r="R77" s="179">
        <v>6938400</v>
      </c>
      <c r="S77" s="179">
        <v>6938400</v>
      </c>
      <c r="T77" s="25"/>
      <c r="U77" s="179">
        <f>SUM(Q77:S77)</f>
        <v>19658800</v>
      </c>
      <c r="V77" s="41">
        <f>U77*1.12</f>
        <v>22017856.000000004</v>
      </c>
      <c r="W77" s="143"/>
      <c r="X77" s="23" t="s">
        <v>388</v>
      </c>
      <c r="Y77" s="23"/>
      <c r="Z77" s="100"/>
    </row>
    <row r="78" spans="2:26" ht="45">
      <c r="B78" s="172" t="s">
        <v>479</v>
      </c>
      <c r="C78" s="195" t="s">
        <v>160</v>
      </c>
      <c r="D78" s="196" t="s">
        <v>172</v>
      </c>
      <c r="E78" s="197" t="s">
        <v>173</v>
      </c>
      <c r="F78" s="197" t="s">
        <v>173</v>
      </c>
      <c r="G78" s="200" t="s">
        <v>174</v>
      </c>
      <c r="H78" s="199" t="s">
        <v>55</v>
      </c>
      <c r="I78" s="199">
        <v>90</v>
      </c>
      <c r="J78" s="173" t="s">
        <v>480</v>
      </c>
      <c r="K78" s="173" t="s">
        <v>91</v>
      </c>
      <c r="L78" s="178"/>
      <c r="M78" s="173" t="s">
        <v>105</v>
      </c>
      <c r="N78" s="25"/>
      <c r="O78" s="28"/>
      <c r="P78" s="28"/>
      <c r="Q78" s="179">
        <v>1156400</v>
      </c>
      <c r="R78" s="179"/>
      <c r="S78" s="179"/>
      <c r="T78" s="25"/>
      <c r="U78" s="179">
        <f>SUM(O78:S78)</f>
        <v>1156400</v>
      </c>
      <c r="V78" s="41">
        <f>U78*1.12</f>
        <v>1295168.0000000002</v>
      </c>
      <c r="W78" s="143"/>
      <c r="X78" s="23" t="s">
        <v>481</v>
      </c>
      <c r="Y78" s="23"/>
      <c r="Z78" s="100"/>
    </row>
    <row r="79" spans="2:26" ht="60">
      <c r="B79" s="99" t="s">
        <v>175</v>
      </c>
      <c r="C79" s="108" t="s">
        <v>160</v>
      </c>
      <c r="D79" s="109" t="s">
        <v>176</v>
      </c>
      <c r="E79" s="110" t="s">
        <v>177</v>
      </c>
      <c r="F79" s="110" t="s">
        <v>178</v>
      </c>
      <c r="G79" s="118" t="s">
        <v>179</v>
      </c>
      <c r="H79" s="112" t="s">
        <v>40</v>
      </c>
      <c r="I79" s="112">
        <v>50</v>
      </c>
      <c r="J79" s="23" t="s">
        <v>127</v>
      </c>
      <c r="K79" s="23" t="s">
        <v>91</v>
      </c>
      <c r="L79" s="25"/>
      <c r="M79" s="23" t="s">
        <v>105</v>
      </c>
      <c r="N79" s="25"/>
      <c r="O79" s="28"/>
      <c r="P79" s="28"/>
      <c r="Q79" s="70">
        <v>89409522</v>
      </c>
      <c r="R79" s="70">
        <v>89409522</v>
      </c>
      <c r="S79" s="70">
        <v>89409522</v>
      </c>
      <c r="T79" s="25"/>
      <c r="U79" s="70"/>
      <c r="V79" s="40"/>
      <c r="W79" s="40"/>
      <c r="X79" s="23" t="s">
        <v>129</v>
      </c>
      <c r="Y79" s="23">
        <v>9</v>
      </c>
      <c r="Z79" s="100"/>
    </row>
    <row r="80" spans="2:26" ht="60">
      <c r="B80" s="99" t="s">
        <v>380</v>
      </c>
      <c r="C80" s="108" t="s">
        <v>160</v>
      </c>
      <c r="D80" s="109" t="s">
        <v>176</v>
      </c>
      <c r="E80" s="110" t="s">
        <v>177</v>
      </c>
      <c r="F80" s="110" t="s">
        <v>178</v>
      </c>
      <c r="G80" s="118" t="s">
        <v>179</v>
      </c>
      <c r="H80" s="112" t="s">
        <v>40</v>
      </c>
      <c r="I80" s="112">
        <v>50</v>
      </c>
      <c r="J80" s="23" t="s">
        <v>372</v>
      </c>
      <c r="K80" s="23" t="s">
        <v>91</v>
      </c>
      <c r="L80" s="102"/>
      <c r="M80" s="23" t="s">
        <v>105</v>
      </c>
      <c r="N80" s="25"/>
      <c r="O80" s="28"/>
      <c r="P80" s="28"/>
      <c r="Q80" s="70">
        <v>89409522</v>
      </c>
      <c r="R80" s="70">
        <v>89409522</v>
      </c>
      <c r="S80" s="70">
        <v>89409522</v>
      </c>
      <c r="T80" s="25"/>
      <c r="U80" s="70">
        <v>268228566</v>
      </c>
      <c r="V80" s="41">
        <f>U80*1.12</f>
        <v>300415993.92</v>
      </c>
      <c r="W80" s="143"/>
      <c r="X80" s="23" t="s">
        <v>129</v>
      </c>
      <c r="Y80" s="23"/>
      <c r="Z80" s="100"/>
    </row>
    <row r="81" spans="2:26" ht="48">
      <c r="B81" s="99" t="s">
        <v>180</v>
      </c>
      <c r="C81" s="108" t="s">
        <v>160</v>
      </c>
      <c r="D81" s="119" t="s">
        <v>181</v>
      </c>
      <c r="E81" s="120" t="s">
        <v>182</v>
      </c>
      <c r="F81" s="120" t="s">
        <v>182</v>
      </c>
      <c r="G81" s="121" t="s">
        <v>183</v>
      </c>
      <c r="H81" s="112" t="s">
        <v>40</v>
      </c>
      <c r="I81" s="112">
        <v>80</v>
      </c>
      <c r="J81" s="23" t="s">
        <v>127</v>
      </c>
      <c r="K81" s="23" t="s">
        <v>184</v>
      </c>
      <c r="L81" s="25"/>
      <c r="M81" s="23" t="s">
        <v>105</v>
      </c>
      <c r="N81" s="25"/>
      <c r="O81" s="28"/>
      <c r="P81" s="28"/>
      <c r="Q81" s="70">
        <v>213883532.64000002</v>
      </c>
      <c r="R81" s="70">
        <v>213883532.64000002</v>
      </c>
      <c r="S81" s="70">
        <v>213883532.64000002</v>
      </c>
      <c r="T81" s="25"/>
      <c r="U81" s="40"/>
      <c r="V81" s="40"/>
      <c r="W81" s="40"/>
      <c r="X81" s="23" t="s">
        <v>129</v>
      </c>
      <c r="Y81" s="23"/>
      <c r="Z81" s="100"/>
    </row>
    <row r="82" spans="2:26" ht="48">
      <c r="B82" s="146" t="s">
        <v>381</v>
      </c>
      <c r="C82" s="147" t="s">
        <v>160</v>
      </c>
      <c r="D82" s="148" t="s">
        <v>181</v>
      </c>
      <c r="E82" s="149" t="s">
        <v>182</v>
      </c>
      <c r="F82" s="149" t="s">
        <v>182</v>
      </c>
      <c r="G82" s="150" t="s">
        <v>183</v>
      </c>
      <c r="H82" s="151" t="s">
        <v>40</v>
      </c>
      <c r="I82" s="151">
        <v>80</v>
      </c>
      <c r="J82" s="23" t="s">
        <v>372</v>
      </c>
      <c r="K82" s="135" t="s">
        <v>184</v>
      </c>
      <c r="L82" s="152"/>
      <c r="M82" s="135" t="s">
        <v>105</v>
      </c>
      <c r="N82" s="25"/>
      <c r="O82" s="28"/>
      <c r="P82" s="28"/>
      <c r="Q82" s="153">
        <v>213883532.64000002</v>
      </c>
      <c r="R82" s="153">
        <v>213883532.64000002</v>
      </c>
      <c r="S82" s="153">
        <v>213883532.64000002</v>
      </c>
      <c r="T82" s="154"/>
      <c r="U82" s="155"/>
      <c r="V82" s="156"/>
      <c r="W82" s="157"/>
      <c r="X82" s="135" t="s">
        <v>129</v>
      </c>
      <c r="Y82" s="135">
        <v>9</v>
      </c>
      <c r="Z82" s="100"/>
    </row>
    <row r="83" spans="2:26" ht="45">
      <c r="B83" s="201" t="s">
        <v>482</v>
      </c>
      <c r="C83" s="202" t="s">
        <v>160</v>
      </c>
      <c r="D83" s="196" t="s">
        <v>181</v>
      </c>
      <c r="E83" s="203" t="s">
        <v>182</v>
      </c>
      <c r="F83" s="203" t="s">
        <v>182</v>
      </c>
      <c r="G83" s="204" t="s">
        <v>183</v>
      </c>
      <c r="H83" s="186" t="s">
        <v>40</v>
      </c>
      <c r="I83" s="186">
        <v>80</v>
      </c>
      <c r="J83" s="173" t="s">
        <v>458</v>
      </c>
      <c r="K83" s="165" t="s">
        <v>184</v>
      </c>
      <c r="L83" s="187"/>
      <c r="M83" s="165" t="s">
        <v>105</v>
      </c>
      <c r="N83" s="25"/>
      <c r="O83" s="28"/>
      <c r="P83" s="28"/>
      <c r="Q83" s="205">
        <v>164410678.8</v>
      </c>
      <c r="R83" s="205">
        <v>213883532.64000002</v>
      </c>
      <c r="S83" s="205">
        <v>213883532.64000002</v>
      </c>
      <c r="T83" s="191"/>
      <c r="U83" s="179">
        <f>SUM(Q83:S83)</f>
        <v>592177744.08</v>
      </c>
      <c r="V83" s="181">
        <f>U83*1.12</f>
        <v>663239073.3696</v>
      </c>
      <c r="W83" s="192"/>
      <c r="X83" s="165" t="s">
        <v>129</v>
      </c>
      <c r="Y83" s="165"/>
      <c r="Z83" s="100"/>
    </row>
    <row r="84" spans="2:26" ht="45">
      <c r="B84" s="201" t="s">
        <v>483</v>
      </c>
      <c r="C84" s="202" t="s">
        <v>160</v>
      </c>
      <c r="D84" s="196" t="s">
        <v>181</v>
      </c>
      <c r="E84" s="203" t="s">
        <v>182</v>
      </c>
      <c r="F84" s="203" t="s">
        <v>182</v>
      </c>
      <c r="G84" s="204" t="s">
        <v>183</v>
      </c>
      <c r="H84" s="199" t="s">
        <v>55</v>
      </c>
      <c r="I84" s="186">
        <v>80</v>
      </c>
      <c r="J84" s="173" t="s">
        <v>480</v>
      </c>
      <c r="K84" s="165" t="s">
        <v>184</v>
      </c>
      <c r="L84" s="187"/>
      <c r="M84" s="165" t="s">
        <v>105</v>
      </c>
      <c r="N84" s="25"/>
      <c r="O84" s="28"/>
      <c r="P84" s="28"/>
      <c r="Q84" s="205">
        <v>49472853.84</v>
      </c>
      <c r="R84" s="205"/>
      <c r="S84" s="205"/>
      <c r="T84" s="191"/>
      <c r="U84" s="179">
        <f>SUM(O84:S84)</f>
        <v>49472853.84</v>
      </c>
      <c r="V84" s="181">
        <f>U84*1.12</f>
        <v>55409596.30080001</v>
      </c>
      <c r="W84" s="192"/>
      <c r="X84" s="165" t="s">
        <v>129</v>
      </c>
      <c r="Y84" s="173" t="s">
        <v>484</v>
      </c>
      <c r="Z84" s="100"/>
    </row>
    <row r="85" spans="2:26" ht="48">
      <c r="B85" s="99" t="s">
        <v>185</v>
      </c>
      <c r="C85" s="108" t="s">
        <v>160</v>
      </c>
      <c r="D85" s="109" t="s">
        <v>161</v>
      </c>
      <c r="E85" s="110" t="s">
        <v>162</v>
      </c>
      <c r="F85" s="110" t="s">
        <v>162</v>
      </c>
      <c r="G85" s="111" t="s">
        <v>186</v>
      </c>
      <c r="H85" s="112" t="s">
        <v>40</v>
      </c>
      <c r="I85" s="112">
        <v>60</v>
      </c>
      <c r="J85" s="23" t="s">
        <v>127</v>
      </c>
      <c r="K85" s="23" t="s">
        <v>187</v>
      </c>
      <c r="L85" s="25"/>
      <c r="M85" s="23" t="s">
        <v>105</v>
      </c>
      <c r="N85" s="25"/>
      <c r="O85" s="28"/>
      <c r="P85" s="28"/>
      <c r="Q85" s="70">
        <v>263135634.412</v>
      </c>
      <c r="R85" s="70">
        <v>263135634.412</v>
      </c>
      <c r="S85" s="70">
        <v>263135634.412</v>
      </c>
      <c r="T85" s="25"/>
      <c r="U85" s="40"/>
      <c r="V85" s="40"/>
      <c r="W85" s="40"/>
      <c r="X85" s="23" t="s">
        <v>129</v>
      </c>
      <c r="Y85" s="23">
        <v>9</v>
      </c>
      <c r="Z85" s="100"/>
    </row>
    <row r="86" spans="2:26" ht="48">
      <c r="B86" s="22" t="s">
        <v>382</v>
      </c>
      <c r="C86" s="108" t="s">
        <v>160</v>
      </c>
      <c r="D86" s="109" t="s">
        <v>161</v>
      </c>
      <c r="E86" s="110" t="s">
        <v>162</v>
      </c>
      <c r="F86" s="110" t="s">
        <v>162</v>
      </c>
      <c r="G86" s="111" t="s">
        <v>186</v>
      </c>
      <c r="H86" s="112" t="s">
        <v>40</v>
      </c>
      <c r="I86" s="112">
        <v>60</v>
      </c>
      <c r="J86" s="23" t="s">
        <v>372</v>
      </c>
      <c r="K86" s="23" t="s">
        <v>187</v>
      </c>
      <c r="L86" s="102"/>
      <c r="M86" s="23" t="s">
        <v>105</v>
      </c>
      <c r="N86" s="25"/>
      <c r="O86" s="28"/>
      <c r="P86" s="28"/>
      <c r="Q86" s="70">
        <v>263135634.412</v>
      </c>
      <c r="R86" s="70">
        <v>263135634.412</v>
      </c>
      <c r="S86" s="70">
        <v>263135634.412</v>
      </c>
      <c r="T86" s="25"/>
      <c r="U86" s="40">
        <v>789406903.2360001</v>
      </c>
      <c r="V86" s="41">
        <f>U86*1.12</f>
        <v>884135731.6243201</v>
      </c>
      <c r="W86" s="143"/>
      <c r="X86" s="23" t="s">
        <v>129</v>
      </c>
      <c r="Y86" s="23"/>
      <c r="Z86" s="100"/>
    </row>
    <row r="87" spans="2:26" ht="48">
      <c r="B87" s="99" t="s">
        <v>188</v>
      </c>
      <c r="C87" s="108" t="s">
        <v>160</v>
      </c>
      <c r="D87" s="109" t="s">
        <v>172</v>
      </c>
      <c r="E87" s="110" t="s">
        <v>173</v>
      </c>
      <c r="F87" s="110" t="s">
        <v>173</v>
      </c>
      <c r="G87" s="122" t="s">
        <v>174</v>
      </c>
      <c r="H87" s="112" t="s">
        <v>40</v>
      </c>
      <c r="I87" s="112">
        <v>90</v>
      </c>
      <c r="J87" s="23" t="s">
        <v>127</v>
      </c>
      <c r="K87" s="23" t="s">
        <v>91</v>
      </c>
      <c r="L87" s="25"/>
      <c r="M87" s="23" t="s">
        <v>105</v>
      </c>
      <c r="N87" s="25"/>
      <c r="O87" s="28"/>
      <c r="P87" s="28"/>
      <c r="Q87" s="70">
        <v>37200000</v>
      </c>
      <c r="R87" s="70">
        <v>37200000</v>
      </c>
      <c r="S87" s="70">
        <v>37200000</v>
      </c>
      <c r="T87" s="25"/>
      <c r="U87" s="40"/>
      <c r="V87" s="40"/>
      <c r="W87" s="40"/>
      <c r="X87" s="23" t="s">
        <v>129</v>
      </c>
      <c r="Y87" s="23">
        <v>9</v>
      </c>
      <c r="Z87" s="100"/>
    </row>
    <row r="88" spans="2:26" ht="48">
      <c r="B88" s="99" t="s">
        <v>383</v>
      </c>
      <c r="C88" s="108" t="s">
        <v>160</v>
      </c>
      <c r="D88" s="109" t="s">
        <v>172</v>
      </c>
      <c r="E88" s="110" t="s">
        <v>173</v>
      </c>
      <c r="F88" s="110" t="s">
        <v>173</v>
      </c>
      <c r="G88" s="122" t="s">
        <v>174</v>
      </c>
      <c r="H88" s="112" t="s">
        <v>40</v>
      </c>
      <c r="I88" s="112">
        <v>90</v>
      </c>
      <c r="J88" s="23" t="s">
        <v>372</v>
      </c>
      <c r="K88" s="23" t="s">
        <v>91</v>
      </c>
      <c r="L88" s="102"/>
      <c r="M88" s="23" t="s">
        <v>105</v>
      </c>
      <c r="N88" s="25"/>
      <c r="O88" s="28"/>
      <c r="P88" s="28"/>
      <c r="Q88" s="70">
        <v>37200000</v>
      </c>
      <c r="R88" s="70">
        <v>37200000</v>
      </c>
      <c r="S88" s="70">
        <v>37200000</v>
      </c>
      <c r="T88" s="25"/>
      <c r="U88" s="40"/>
      <c r="V88" s="41"/>
      <c r="W88" s="143"/>
      <c r="X88" s="23" t="s">
        <v>129</v>
      </c>
      <c r="Y88" s="23"/>
      <c r="Z88" s="100"/>
    </row>
    <row r="89" spans="2:26" ht="45">
      <c r="B89" s="194" t="s">
        <v>485</v>
      </c>
      <c r="C89" s="195" t="s">
        <v>160</v>
      </c>
      <c r="D89" s="196" t="s">
        <v>172</v>
      </c>
      <c r="E89" s="197" t="s">
        <v>173</v>
      </c>
      <c r="F89" s="197" t="s">
        <v>173</v>
      </c>
      <c r="G89" s="198" t="s">
        <v>174</v>
      </c>
      <c r="H89" s="199" t="s">
        <v>40</v>
      </c>
      <c r="I89" s="199">
        <v>90</v>
      </c>
      <c r="J89" s="173" t="s">
        <v>458</v>
      </c>
      <c r="K89" s="173" t="s">
        <v>91</v>
      </c>
      <c r="L89" s="178"/>
      <c r="M89" s="173" t="s">
        <v>105</v>
      </c>
      <c r="N89" s="25"/>
      <c r="O89" s="28"/>
      <c r="P89" s="28"/>
      <c r="Q89" s="179">
        <f>37200000-Q90</f>
        <v>31000000</v>
      </c>
      <c r="R89" s="179">
        <v>37200000</v>
      </c>
      <c r="S89" s="179">
        <v>37200000</v>
      </c>
      <c r="T89" s="206"/>
      <c r="U89" s="179">
        <f>SUM(Q89:S89)</f>
        <v>105400000</v>
      </c>
      <c r="V89" s="181">
        <f>U89*1.12</f>
        <v>118048000.00000001</v>
      </c>
      <c r="W89" s="207"/>
      <c r="X89" s="173" t="s">
        <v>129</v>
      </c>
      <c r="Y89" s="173" t="s">
        <v>487</v>
      </c>
      <c r="Z89" s="100"/>
    </row>
    <row r="90" spans="2:26" ht="45">
      <c r="B90" s="194" t="s">
        <v>486</v>
      </c>
      <c r="C90" s="195" t="s">
        <v>160</v>
      </c>
      <c r="D90" s="196" t="s">
        <v>172</v>
      </c>
      <c r="E90" s="197" t="s">
        <v>173</v>
      </c>
      <c r="F90" s="197" t="s">
        <v>173</v>
      </c>
      <c r="G90" s="198" t="s">
        <v>174</v>
      </c>
      <c r="H90" s="199" t="s">
        <v>55</v>
      </c>
      <c r="I90" s="199">
        <v>90</v>
      </c>
      <c r="J90" s="173" t="s">
        <v>480</v>
      </c>
      <c r="K90" s="173" t="s">
        <v>91</v>
      </c>
      <c r="L90" s="178"/>
      <c r="M90" s="173" t="s">
        <v>105</v>
      </c>
      <c r="N90" s="25"/>
      <c r="O90" s="28"/>
      <c r="P90" s="28"/>
      <c r="Q90" s="179">
        <v>6200000</v>
      </c>
      <c r="R90" s="179"/>
      <c r="S90" s="179"/>
      <c r="T90" s="206"/>
      <c r="U90" s="179">
        <f>SUM(O90:S90)</f>
        <v>6200000</v>
      </c>
      <c r="V90" s="181">
        <f>U90*1.12</f>
        <v>6944000.000000001</v>
      </c>
      <c r="W90" s="207"/>
      <c r="X90" s="173" t="s">
        <v>129</v>
      </c>
      <c r="Y90" s="173" t="s">
        <v>484</v>
      </c>
      <c r="Z90" s="100"/>
    </row>
    <row r="91" spans="2:26" ht="36">
      <c r="B91" s="99" t="s">
        <v>189</v>
      </c>
      <c r="C91" s="108" t="s">
        <v>160</v>
      </c>
      <c r="D91" s="109" t="s">
        <v>165</v>
      </c>
      <c r="E91" s="110" t="s">
        <v>166</v>
      </c>
      <c r="F91" s="113" t="s">
        <v>167</v>
      </c>
      <c r="G91" s="114" t="s">
        <v>168</v>
      </c>
      <c r="H91" s="115" t="s">
        <v>40</v>
      </c>
      <c r="I91" s="115">
        <v>100</v>
      </c>
      <c r="J91" s="23" t="s">
        <v>169</v>
      </c>
      <c r="K91" s="23" t="s">
        <v>187</v>
      </c>
      <c r="L91" s="116"/>
      <c r="M91" s="108" t="s">
        <v>170</v>
      </c>
      <c r="N91" s="108"/>
      <c r="O91" s="28"/>
      <c r="P91" s="28"/>
      <c r="Q91" s="70">
        <v>86436273.2</v>
      </c>
      <c r="R91" s="70">
        <v>86436273.2</v>
      </c>
      <c r="S91" s="70">
        <v>86436273.2</v>
      </c>
      <c r="T91" s="25"/>
      <c r="U91" s="40"/>
      <c r="V91" s="40"/>
      <c r="W91" s="40"/>
      <c r="X91" s="23" t="s">
        <v>129</v>
      </c>
      <c r="Y91" s="23" t="s">
        <v>379</v>
      </c>
      <c r="Z91" s="100"/>
    </row>
    <row r="92" spans="2:26" ht="36">
      <c r="B92" s="99" t="s">
        <v>384</v>
      </c>
      <c r="C92" s="108" t="s">
        <v>160</v>
      </c>
      <c r="D92" s="109" t="s">
        <v>165</v>
      </c>
      <c r="E92" s="110" t="s">
        <v>166</v>
      </c>
      <c r="F92" s="113" t="s">
        <v>167</v>
      </c>
      <c r="G92" s="114" t="s">
        <v>168</v>
      </c>
      <c r="H92" s="115" t="s">
        <v>40</v>
      </c>
      <c r="I92" s="115">
        <v>0</v>
      </c>
      <c r="J92" s="23" t="s">
        <v>372</v>
      </c>
      <c r="K92" s="23" t="s">
        <v>187</v>
      </c>
      <c r="L92" s="116"/>
      <c r="M92" s="108" t="s">
        <v>170</v>
      </c>
      <c r="N92" s="108"/>
      <c r="O92" s="28"/>
      <c r="P92" s="28"/>
      <c r="Q92" s="70">
        <v>86436273.2</v>
      </c>
      <c r="R92" s="70">
        <v>86436273.2</v>
      </c>
      <c r="S92" s="70">
        <v>86436273.2</v>
      </c>
      <c r="T92" s="25"/>
      <c r="U92" s="40">
        <v>259308819.60000002</v>
      </c>
      <c r="V92" s="41">
        <f>U92*1.12</f>
        <v>290425877.9520001</v>
      </c>
      <c r="W92" s="143"/>
      <c r="X92" s="23" t="s">
        <v>129</v>
      </c>
      <c r="Y92" s="23"/>
      <c r="Z92" s="100"/>
    </row>
    <row r="93" spans="2:26" ht="60">
      <c r="B93" s="99" t="s">
        <v>190</v>
      </c>
      <c r="C93" s="108" t="s">
        <v>160</v>
      </c>
      <c r="D93" s="109" t="s">
        <v>176</v>
      </c>
      <c r="E93" s="110" t="s">
        <v>177</v>
      </c>
      <c r="F93" s="110" t="s">
        <v>178</v>
      </c>
      <c r="G93" s="123" t="s">
        <v>191</v>
      </c>
      <c r="H93" s="112" t="s">
        <v>40</v>
      </c>
      <c r="I93" s="112">
        <v>60</v>
      </c>
      <c r="J93" s="23" t="s">
        <v>127</v>
      </c>
      <c r="K93" s="23" t="s">
        <v>187</v>
      </c>
      <c r="L93" s="25"/>
      <c r="M93" s="23" t="s">
        <v>105</v>
      </c>
      <c r="N93" s="25"/>
      <c r="O93" s="28"/>
      <c r="P93" s="28"/>
      <c r="Q93" s="70">
        <v>137815618</v>
      </c>
      <c r="R93" s="70">
        <v>137815618</v>
      </c>
      <c r="S93" s="70">
        <v>137815618</v>
      </c>
      <c r="T93" s="25"/>
      <c r="U93" s="40"/>
      <c r="V93" s="40"/>
      <c r="W93" s="40"/>
      <c r="X93" s="23" t="s">
        <v>129</v>
      </c>
      <c r="Y93" s="23">
        <v>9</v>
      </c>
      <c r="Z93" s="100"/>
    </row>
    <row r="94" spans="2:26" ht="60">
      <c r="B94" s="99" t="s">
        <v>385</v>
      </c>
      <c r="C94" s="108" t="s">
        <v>160</v>
      </c>
      <c r="D94" s="109" t="s">
        <v>176</v>
      </c>
      <c r="E94" s="110" t="s">
        <v>177</v>
      </c>
      <c r="F94" s="110" t="s">
        <v>178</v>
      </c>
      <c r="G94" s="123" t="s">
        <v>191</v>
      </c>
      <c r="H94" s="112" t="s">
        <v>40</v>
      </c>
      <c r="I94" s="112">
        <v>60</v>
      </c>
      <c r="J94" s="23" t="s">
        <v>376</v>
      </c>
      <c r="K94" s="23" t="s">
        <v>187</v>
      </c>
      <c r="L94" s="102"/>
      <c r="M94" s="23" t="s">
        <v>105</v>
      </c>
      <c r="N94" s="25"/>
      <c r="O94" s="28"/>
      <c r="P94" s="28"/>
      <c r="Q94" s="70">
        <v>137815618</v>
      </c>
      <c r="R94" s="70">
        <v>137815618</v>
      </c>
      <c r="S94" s="70">
        <v>137815618</v>
      </c>
      <c r="T94" s="25"/>
      <c r="U94" s="40">
        <v>413446854</v>
      </c>
      <c r="V94" s="41">
        <f>U94*1.12</f>
        <v>463060476.48</v>
      </c>
      <c r="W94" s="143"/>
      <c r="X94" s="23" t="s">
        <v>129</v>
      </c>
      <c r="Y94" s="23"/>
      <c r="Z94" s="100"/>
    </row>
    <row r="95" spans="2:26" ht="48">
      <c r="B95" s="99" t="s">
        <v>192</v>
      </c>
      <c r="C95" s="108" t="s">
        <v>160</v>
      </c>
      <c r="D95" s="119" t="s">
        <v>181</v>
      </c>
      <c r="E95" s="120" t="s">
        <v>182</v>
      </c>
      <c r="F95" s="120" t="s">
        <v>182</v>
      </c>
      <c r="G95" s="124" t="s">
        <v>193</v>
      </c>
      <c r="H95" s="112" t="s">
        <v>40</v>
      </c>
      <c r="I95" s="112">
        <v>80</v>
      </c>
      <c r="J95" s="23" t="s">
        <v>127</v>
      </c>
      <c r="K95" s="23" t="s">
        <v>187</v>
      </c>
      <c r="L95" s="25"/>
      <c r="M95" s="23" t="s">
        <v>105</v>
      </c>
      <c r="N95" s="25"/>
      <c r="O95" s="28"/>
      <c r="P95" s="28"/>
      <c r="Q95" s="70">
        <v>433761950</v>
      </c>
      <c r="R95" s="70">
        <v>433761950</v>
      </c>
      <c r="S95" s="70">
        <v>433761950</v>
      </c>
      <c r="T95" s="25"/>
      <c r="U95" s="40"/>
      <c r="V95" s="40"/>
      <c r="W95" s="40"/>
      <c r="X95" s="23" t="s">
        <v>129</v>
      </c>
      <c r="Y95" s="23">
        <v>9</v>
      </c>
      <c r="Z95" s="100"/>
    </row>
    <row r="96" spans="2:26" ht="48">
      <c r="B96" s="22" t="s">
        <v>386</v>
      </c>
      <c r="C96" s="108" t="s">
        <v>160</v>
      </c>
      <c r="D96" s="119" t="s">
        <v>181</v>
      </c>
      <c r="E96" s="120" t="s">
        <v>182</v>
      </c>
      <c r="F96" s="120" t="s">
        <v>182</v>
      </c>
      <c r="G96" s="124" t="s">
        <v>193</v>
      </c>
      <c r="H96" s="112" t="s">
        <v>40</v>
      </c>
      <c r="I96" s="112">
        <v>80</v>
      </c>
      <c r="J96" s="23" t="s">
        <v>376</v>
      </c>
      <c r="K96" s="23" t="s">
        <v>187</v>
      </c>
      <c r="L96" s="102"/>
      <c r="M96" s="23" t="s">
        <v>105</v>
      </c>
      <c r="N96" s="25"/>
      <c r="O96" s="28"/>
      <c r="P96" s="28"/>
      <c r="Q96" s="70">
        <v>433761950</v>
      </c>
      <c r="R96" s="70">
        <v>433761950</v>
      </c>
      <c r="S96" s="70">
        <v>433761950</v>
      </c>
      <c r="T96" s="25"/>
      <c r="U96" s="40"/>
      <c r="V96" s="41"/>
      <c r="W96" s="143"/>
      <c r="X96" s="23" t="s">
        <v>129</v>
      </c>
      <c r="Y96" s="23"/>
      <c r="Z96" s="100"/>
    </row>
    <row r="97" spans="2:26" ht="45">
      <c r="B97" s="172" t="s">
        <v>488</v>
      </c>
      <c r="C97" s="195" t="s">
        <v>160</v>
      </c>
      <c r="D97" s="196" t="s">
        <v>181</v>
      </c>
      <c r="E97" s="203" t="s">
        <v>182</v>
      </c>
      <c r="F97" s="203" t="s">
        <v>182</v>
      </c>
      <c r="G97" s="208" t="s">
        <v>193</v>
      </c>
      <c r="H97" s="199" t="s">
        <v>40</v>
      </c>
      <c r="I97" s="199">
        <v>80</v>
      </c>
      <c r="J97" s="173" t="s">
        <v>458</v>
      </c>
      <c r="K97" s="173" t="s">
        <v>187</v>
      </c>
      <c r="L97" s="178"/>
      <c r="M97" s="173" t="s">
        <v>105</v>
      </c>
      <c r="N97" s="25"/>
      <c r="O97" s="28"/>
      <c r="P97" s="28"/>
      <c r="Q97" s="179">
        <v>366970410</v>
      </c>
      <c r="R97" s="179">
        <v>433761950</v>
      </c>
      <c r="S97" s="179">
        <v>433761950</v>
      </c>
      <c r="T97" s="206"/>
      <c r="U97" s="179">
        <f>SUM(Q97:S97)</f>
        <v>1234494310</v>
      </c>
      <c r="V97" s="181">
        <f>U97*1.12</f>
        <v>1382633627.2</v>
      </c>
      <c r="W97" s="207"/>
      <c r="X97" s="173" t="s">
        <v>129</v>
      </c>
      <c r="Y97" s="23" t="s">
        <v>487</v>
      </c>
      <c r="Z97" s="100"/>
    </row>
    <row r="98" spans="2:26" ht="45">
      <c r="B98" s="172" t="s">
        <v>489</v>
      </c>
      <c r="C98" s="195" t="s">
        <v>160</v>
      </c>
      <c r="D98" s="196" t="s">
        <v>181</v>
      </c>
      <c r="E98" s="203" t="s">
        <v>182</v>
      </c>
      <c r="F98" s="203" t="s">
        <v>182</v>
      </c>
      <c r="G98" s="208" t="s">
        <v>193</v>
      </c>
      <c r="H98" s="199" t="s">
        <v>55</v>
      </c>
      <c r="I98" s="199">
        <v>80</v>
      </c>
      <c r="J98" s="173" t="s">
        <v>480</v>
      </c>
      <c r="K98" s="173" t="s">
        <v>187</v>
      </c>
      <c r="L98" s="178"/>
      <c r="M98" s="173" t="s">
        <v>105</v>
      </c>
      <c r="N98" s="25"/>
      <c r="O98" s="28"/>
      <c r="P98" s="28"/>
      <c r="Q98" s="179">
        <v>66791540</v>
      </c>
      <c r="R98" s="179"/>
      <c r="S98" s="179"/>
      <c r="T98" s="206"/>
      <c r="U98" s="179">
        <f>SUM(Q98:S98)</f>
        <v>66791540</v>
      </c>
      <c r="V98" s="181">
        <f>U98*1.12</f>
        <v>74806524.80000001</v>
      </c>
      <c r="W98" s="207"/>
      <c r="X98" s="173" t="s">
        <v>129</v>
      </c>
      <c r="Y98" s="173" t="s">
        <v>484</v>
      </c>
      <c r="Z98" s="100"/>
    </row>
    <row r="99" spans="2:26" ht="48">
      <c r="B99" s="99" t="s">
        <v>194</v>
      </c>
      <c r="C99" s="108" t="s">
        <v>160</v>
      </c>
      <c r="D99" s="119" t="s">
        <v>195</v>
      </c>
      <c r="E99" s="120" t="s">
        <v>196</v>
      </c>
      <c r="F99" s="120" t="s">
        <v>196</v>
      </c>
      <c r="G99" s="124" t="s">
        <v>197</v>
      </c>
      <c r="H99" s="112" t="s">
        <v>40</v>
      </c>
      <c r="I99" s="112">
        <v>80</v>
      </c>
      <c r="J99" s="23" t="s">
        <v>127</v>
      </c>
      <c r="K99" s="23" t="s">
        <v>187</v>
      </c>
      <c r="L99" s="25"/>
      <c r="M99" s="23" t="s">
        <v>105</v>
      </c>
      <c r="N99" s="25"/>
      <c r="O99" s="28"/>
      <c r="P99" s="28"/>
      <c r="Q99" s="70">
        <v>170167228.51000002</v>
      </c>
      <c r="R99" s="70">
        <v>170167228.51000002</v>
      </c>
      <c r="S99" s="70">
        <v>170167228.51000002</v>
      </c>
      <c r="T99" s="25"/>
      <c r="U99" s="40"/>
      <c r="V99" s="40"/>
      <c r="W99" s="40"/>
      <c r="X99" s="23" t="s">
        <v>388</v>
      </c>
      <c r="Y99" s="23">
        <v>9</v>
      </c>
      <c r="Z99" s="100"/>
    </row>
    <row r="100" spans="2:26" ht="48">
      <c r="B100" s="22" t="s">
        <v>387</v>
      </c>
      <c r="C100" s="108" t="s">
        <v>160</v>
      </c>
      <c r="D100" s="119" t="s">
        <v>195</v>
      </c>
      <c r="E100" s="120" t="s">
        <v>196</v>
      </c>
      <c r="F100" s="120" t="s">
        <v>196</v>
      </c>
      <c r="G100" s="124" t="s">
        <v>197</v>
      </c>
      <c r="H100" s="112" t="s">
        <v>40</v>
      </c>
      <c r="I100" s="112">
        <v>80</v>
      </c>
      <c r="J100" s="23" t="s">
        <v>376</v>
      </c>
      <c r="K100" s="23" t="s">
        <v>187</v>
      </c>
      <c r="L100" s="102"/>
      <c r="M100" s="23" t="s">
        <v>105</v>
      </c>
      <c r="N100" s="25"/>
      <c r="O100" s="28"/>
      <c r="P100" s="28"/>
      <c r="Q100" s="70">
        <v>170167228.51000002</v>
      </c>
      <c r="R100" s="70">
        <v>170167228.51000002</v>
      </c>
      <c r="S100" s="70">
        <v>170167228.51000002</v>
      </c>
      <c r="T100" s="25"/>
      <c r="U100" s="40">
        <v>510501685.5300001</v>
      </c>
      <c r="V100" s="41">
        <f>U100*1.12</f>
        <v>571761887.7936002</v>
      </c>
      <c r="W100" s="143"/>
      <c r="X100" s="23" t="s">
        <v>129</v>
      </c>
      <c r="Y100" s="23"/>
      <c r="Z100" s="100"/>
    </row>
    <row r="101" spans="2:26" ht="48">
      <c r="B101" s="99" t="s">
        <v>198</v>
      </c>
      <c r="C101" s="108" t="s">
        <v>160</v>
      </c>
      <c r="D101" s="119" t="s">
        <v>181</v>
      </c>
      <c r="E101" s="120" t="s">
        <v>182</v>
      </c>
      <c r="F101" s="120" t="s">
        <v>182</v>
      </c>
      <c r="G101" s="124" t="s">
        <v>199</v>
      </c>
      <c r="H101" s="112" t="s">
        <v>40</v>
      </c>
      <c r="I101" s="112">
        <v>80</v>
      </c>
      <c r="J101" s="23" t="s">
        <v>127</v>
      </c>
      <c r="K101" s="23" t="s">
        <v>187</v>
      </c>
      <c r="L101" s="25"/>
      <c r="M101" s="23" t="s">
        <v>105</v>
      </c>
      <c r="N101" s="25"/>
      <c r="O101" s="28"/>
      <c r="P101" s="28"/>
      <c r="Q101" s="70">
        <v>82204855.76</v>
      </c>
      <c r="R101" s="70">
        <v>82204855.76</v>
      </c>
      <c r="S101" s="70">
        <v>82204855.76</v>
      </c>
      <c r="T101" s="25"/>
      <c r="U101" s="40"/>
      <c r="V101" s="40"/>
      <c r="W101" s="40"/>
      <c r="X101" s="23" t="s">
        <v>129</v>
      </c>
      <c r="Y101" s="23">
        <v>9</v>
      </c>
      <c r="Z101" s="100"/>
    </row>
    <row r="102" spans="2:26" ht="48">
      <c r="B102" s="22" t="s">
        <v>389</v>
      </c>
      <c r="C102" s="108" t="s">
        <v>160</v>
      </c>
      <c r="D102" s="119" t="s">
        <v>181</v>
      </c>
      <c r="E102" s="120" t="s">
        <v>182</v>
      </c>
      <c r="F102" s="120" t="s">
        <v>182</v>
      </c>
      <c r="G102" s="124" t="s">
        <v>199</v>
      </c>
      <c r="H102" s="112" t="s">
        <v>40</v>
      </c>
      <c r="I102" s="112">
        <v>80</v>
      </c>
      <c r="J102" s="23" t="s">
        <v>376</v>
      </c>
      <c r="K102" s="23" t="s">
        <v>187</v>
      </c>
      <c r="L102" s="102"/>
      <c r="M102" s="23" t="s">
        <v>105</v>
      </c>
      <c r="N102" s="25"/>
      <c r="O102" s="28"/>
      <c r="P102" s="28"/>
      <c r="Q102" s="70">
        <v>82204855.76</v>
      </c>
      <c r="R102" s="70">
        <v>82204855.76</v>
      </c>
      <c r="S102" s="70">
        <v>82204855.76</v>
      </c>
      <c r="T102" s="25"/>
      <c r="U102" s="40">
        <v>246614567.28000003</v>
      </c>
      <c r="V102" s="41">
        <f>U102*1.12</f>
        <v>276208315.3536001</v>
      </c>
      <c r="W102" s="143"/>
      <c r="X102" s="23" t="s">
        <v>129</v>
      </c>
      <c r="Y102" s="23"/>
      <c r="Z102" s="100"/>
    </row>
    <row r="103" spans="2:26" ht="48">
      <c r="B103" s="99" t="s">
        <v>200</v>
      </c>
      <c r="C103" s="108" t="s">
        <v>160</v>
      </c>
      <c r="D103" s="119" t="s">
        <v>201</v>
      </c>
      <c r="E103" s="120" t="s">
        <v>202</v>
      </c>
      <c r="F103" s="120" t="s">
        <v>202</v>
      </c>
      <c r="G103" s="124" t="s">
        <v>203</v>
      </c>
      <c r="H103" s="112" t="s">
        <v>40</v>
      </c>
      <c r="I103" s="112">
        <v>80</v>
      </c>
      <c r="J103" s="23" t="s">
        <v>127</v>
      </c>
      <c r="K103" s="23" t="s">
        <v>187</v>
      </c>
      <c r="L103" s="25"/>
      <c r="M103" s="23" t="s">
        <v>105</v>
      </c>
      <c r="N103" s="25"/>
      <c r="O103" s="28"/>
      <c r="P103" s="28"/>
      <c r="Q103" s="70">
        <v>48478190.4</v>
      </c>
      <c r="R103" s="70">
        <v>48478190.4</v>
      </c>
      <c r="S103" s="70">
        <v>48478190.4</v>
      </c>
      <c r="T103" s="25"/>
      <c r="U103" s="40"/>
      <c r="V103" s="40"/>
      <c r="W103" s="40"/>
      <c r="X103" s="23" t="s">
        <v>129</v>
      </c>
      <c r="Y103" s="23">
        <v>9</v>
      </c>
      <c r="Z103" s="100"/>
    </row>
    <row r="104" spans="2:26" ht="48">
      <c r="B104" s="22" t="s">
        <v>390</v>
      </c>
      <c r="C104" s="108" t="s">
        <v>160</v>
      </c>
      <c r="D104" s="119" t="s">
        <v>201</v>
      </c>
      <c r="E104" s="120" t="s">
        <v>202</v>
      </c>
      <c r="F104" s="120" t="s">
        <v>202</v>
      </c>
      <c r="G104" s="124" t="s">
        <v>203</v>
      </c>
      <c r="H104" s="112" t="s">
        <v>40</v>
      </c>
      <c r="I104" s="112">
        <v>80</v>
      </c>
      <c r="J104" s="23" t="s">
        <v>376</v>
      </c>
      <c r="K104" s="23" t="s">
        <v>187</v>
      </c>
      <c r="L104" s="102"/>
      <c r="M104" s="23" t="s">
        <v>105</v>
      </c>
      <c r="N104" s="25"/>
      <c r="O104" s="28"/>
      <c r="P104" s="28"/>
      <c r="Q104" s="70">
        <v>48478190.4</v>
      </c>
      <c r="R104" s="70">
        <v>48478190.4</v>
      </c>
      <c r="S104" s="70">
        <v>48478190.4</v>
      </c>
      <c r="T104" s="25"/>
      <c r="U104" s="40"/>
      <c r="V104" s="41"/>
      <c r="W104" s="143"/>
      <c r="X104" s="23" t="s">
        <v>129</v>
      </c>
      <c r="Y104" s="23" t="s">
        <v>487</v>
      </c>
      <c r="Z104" s="100"/>
    </row>
    <row r="105" spans="2:26" ht="45">
      <c r="B105" s="172" t="s">
        <v>490</v>
      </c>
      <c r="C105" s="195" t="s">
        <v>160</v>
      </c>
      <c r="D105" s="196" t="s">
        <v>201</v>
      </c>
      <c r="E105" s="203" t="s">
        <v>202</v>
      </c>
      <c r="F105" s="203" t="s">
        <v>202</v>
      </c>
      <c r="G105" s="208" t="s">
        <v>203</v>
      </c>
      <c r="H105" s="199" t="s">
        <v>40</v>
      </c>
      <c r="I105" s="199">
        <v>80</v>
      </c>
      <c r="J105" s="173" t="s">
        <v>480</v>
      </c>
      <c r="K105" s="173" t="s">
        <v>187</v>
      </c>
      <c r="L105" s="178"/>
      <c r="M105" s="173" t="s">
        <v>105</v>
      </c>
      <c r="N105" s="25"/>
      <c r="O105" s="28"/>
      <c r="P105" s="28"/>
      <c r="Q105" s="179">
        <v>36524664</v>
      </c>
      <c r="R105" s="179">
        <v>48478190.4</v>
      </c>
      <c r="S105" s="179">
        <v>48478190.4</v>
      </c>
      <c r="T105" s="206"/>
      <c r="U105" s="179">
        <f>SUM(Q105:S105)</f>
        <v>133481044.80000001</v>
      </c>
      <c r="V105" s="181">
        <f>U105*1.12</f>
        <v>149498770.17600003</v>
      </c>
      <c r="W105" s="207"/>
      <c r="X105" s="173" t="s">
        <v>129</v>
      </c>
      <c r="Y105" s="173"/>
      <c r="Z105" s="100"/>
    </row>
    <row r="106" spans="2:26" ht="45">
      <c r="B106" s="172" t="s">
        <v>491</v>
      </c>
      <c r="C106" s="195" t="s">
        <v>160</v>
      </c>
      <c r="D106" s="196" t="s">
        <v>201</v>
      </c>
      <c r="E106" s="203" t="s">
        <v>202</v>
      </c>
      <c r="F106" s="203" t="s">
        <v>202</v>
      </c>
      <c r="G106" s="208" t="s">
        <v>203</v>
      </c>
      <c r="H106" s="199" t="s">
        <v>55</v>
      </c>
      <c r="I106" s="199">
        <v>80</v>
      </c>
      <c r="J106" s="173" t="s">
        <v>376</v>
      </c>
      <c r="K106" s="173" t="s">
        <v>187</v>
      </c>
      <c r="L106" s="178"/>
      <c r="M106" s="173" t="s">
        <v>105</v>
      </c>
      <c r="N106" s="25"/>
      <c r="O106" s="28"/>
      <c r="P106" s="28"/>
      <c r="Q106" s="179">
        <v>11953526.4</v>
      </c>
      <c r="R106" s="179"/>
      <c r="S106" s="179"/>
      <c r="T106" s="206"/>
      <c r="U106" s="179">
        <f>SUM(Q106:S106)</f>
        <v>11953526.4</v>
      </c>
      <c r="V106" s="181">
        <f>U106*1.12</f>
        <v>13387949.568000002</v>
      </c>
      <c r="W106" s="207"/>
      <c r="X106" s="173" t="s">
        <v>129</v>
      </c>
      <c r="Y106" s="173" t="s">
        <v>484</v>
      </c>
      <c r="Z106" s="100"/>
    </row>
    <row r="107" spans="2:26" ht="48">
      <c r="B107" s="99" t="s">
        <v>204</v>
      </c>
      <c r="C107" s="108" t="s">
        <v>160</v>
      </c>
      <c r="D107" s="119" t="s">
        <v>205</v>
      </c>
      <c r="E107" s="120" t="s">
        <v>206</v>
      </c>
      <c r="F107" s="120" t="s">
        <v>207</v>
      </c>
      <c r="G107" s="125" t="s">
        <v>208</v>
      </c>
      <c r="H107" s="112" t="s">
        <v>40</v>
      </c>
      <c r="I107" s="112">
        <v>80</v>
      </c>
      <c r="J107" s="23" t="s">
        <v>127</v>
      </c>
      <c r="K107" s="23" t="s">
        <v>187</v>
      </c>
      <c r="L107" s="25"/>
      <c r="M107" s="23" t="s">
        <v>105</v>
      </c>
      <c r="N107" s="25"/>
      <c r="O107" s="28"/>
      <c r="P107" s="28"/>
      <c r="Q107" s="70">
        <v>273096431.7</v>
      </c>
      <c r="R107" s="70">
        <v>273096431.7</v>
      </c>
      <c r="S107" s="70">
        <v>273096431.7</v>
      </c>
      <c r="T107" s="25"/>
      <c r="U107" s="40"/>
      <c r="V107" s="40"/>
      <c r="W107" s="40"/>
      <c r="X107" s="23" t="s">
        <v>129</v>
      </c>
      <c r="Y107" s="23">
        <v>9</v>
      </c>
      <c r="Z107" s="100"/>
    </row>
    <row r="108" spans="2:26" ht="48">
      <c r="B108" s="22" t="s">
        <v>391</v>
      </c>
      <c r="C108" s="108" t="s">
        <v>160</v>
      </c>
      <c r="D108" s="119" t="s">
        <v>205</v>
      </c>
      <c r="E108" s="120" t="s">
        <v>206</v>
      </c>
      <c r="F108" s="120" t="s">
        <v>207</v>
      </c>
      <c r="G108" s="125" t="s">
        <v>208</v>
      </c>
      <c r="H108" s="112" t="s">
        <v>40</v>
      </c>
      <c r="I108" s="112">
        <v>80</v>
      </c>
      <c r="J108" s="23" t="s">
        <v>376</v>
      </c>
      <c r="K108" s="23" t="s">
        <v>187</v>
      </c>
      <c r="L108" s="102"/>
      <c r="M108" s="23" t="s">
        <v>105</v>
      </c>
      <c r="N108" s="25"/>
      <c r="O108" s="28"/>
      <c r="P108" s="28"/>
      <c r="Q108" s="70">
        <v>273096431.7</v>
      </c>
      <c r="R108" s="70">
        <v>273096431.7</v>
      </c>
      <c r="S108" s="70">
        <v>273096431.7</v>
      </c>
      <c r="T108" s="25"/>
      <c r="U108" s="40">
        <v>819289295.0999999</v>
      </c>
      <c r="V108" s="41">
        <f>U108*1.12</f>
        <v>917604010.512</v>
      </c>
      <c r="W108" s="143"/>
      <c r="X108" s="23" t="s">
        <v>129</v>
      </c>
      <c r="Y108" s="23"/>
      <c r="Z108" s="100"/>
    </row>
    <row r="109" spans="2:26" ht="48">
      <c r="B109" s="99" t="s">
        <v>209</v>
      </c>
      <c r="C109" s="108" t="s">
        <v>160</v>
      </c>
      <c r="D109" s="126" t="s">
        <v>210</v>
      </c>
      <c r="E109" s="127" t="s">
        <v>211</v>
      </c>
      <c r="F109" s="132" t="s">
        <v>211</v>
      </c>
      <c r="G109" s="140" t="s">
        <v>212</v>
      </c>
      <c r="H109" s="43" t="s">
        <v>40</v>
      </c>
      <c r="I109" s="43">
        <v>100</v>
      </c>
      <c r="J109" s="23" t="s">
        <v>127</v>
      </c>
      <c r="K109" s="23" t="s">
        <v>213</v>
      </c>
      <c r="L109" s="25"/>
      <c r="M109" s="23" t="s">
        <v>105</v>
      </c>
      <c r="N109" s="25"/>
      <c r="O109" s="28"/>
      <c r="P109" s="28"/>
      <c r="Q109" s="70">
        <v>132298989</v>
      </c>
      <c r="R109" s="70">
        <v>132298989</v>
      </c>
      <c r="S109" s="70">
        <v>132298989</v>
      </c>
      <c r="T109" s="25"/>
      <c r="U109" s="40"/>
      <c r="V109" s="40"/>
      <c r="W109" s="40"/>
      <c r="X109" s="23" t="s">
        <v>129</v>
      </c>
      <c r="Y109" s="23">
        <v>9</v>
      </c>
      <c r="Z109" s="100"/>
    </row>
    <row r="110" spans="1:26" ht="45">
      <c r="A110" s="216"/>
      <c r="B110" s="172" t="s">
        <v>392</v>
      </c>
      <c r="C110" s="195" t="s">
        <v>160</v>
      </c>
      <c r="D110" s="196" t="s">
        <v>210</v>
      </c>
      <c r="E110" s="209" t="s">
        <v>393</v>
      </c>
      <c r="F110" s="210" t="s">
        <v>394</v>
      </c>
      <c r="G110" s="211" t="s">
        <v>212</v>
      </c>
      <c r="H110" s="176" t="s">
        <v>40</v>
      </c>
      <c r="I110" s="176">
        <v>100</v>
      </c>
      <c r="J110" s="173" t="s">
        <v>372</v>
      </c>
      <c r="K110" s="173" t="s">
        <v>213</v>
      </c>
      <c r="L110" s="178"/>
      <c r="M110" s="173" t="s">
        <v>105</v>
      </c>
      <c r="N110" s="178"/>
      <c r="O110" s="206"/>
      <c r="P110" s="206"/>
      <c r="Q110" s="179">
        <v>132298989</v>
      </c>
      <c r="R110" s="179">
        <v>132298989</v>
      </c>
      <c r="S110" s="179">
        <v>132298989</v>
      </c>
      <c r="T110" s="206"/>
      <c r="U110" s="179"/>
      <c r="V110" s="181"/>
      <c r="W110" s="207"/>
      <c r="X110" s="173" t="s">
        <v>129</v>
      </c>
      <c r="Y110" s="173" t="s">
        <v>487</v>
      </c>
      <c r="Z110" s="100"/>
    </row>
    <row r="111" spans="1:26" ht="45">
      <c r="A111" s="216"/>
      <c r="B111" s="172" t="s">
        <v>492</v>
      </c>
      <c r="C111" s="195" t="s">
        <v>160</v>
      </c>
      <c r="D111" s="196" t="s">
        <v>210</v>
      </c>
      <c r="E111" s="209" t="s">
        <v>393</v>
      </c>
      <c r="F111" s="210" t="s">
        <v>394</v>
      </c>
      <c r="G111" s="211" t="s">
        <v>212</v>
      </c>
      <c r="H111" s="176" t="s">
        <v>40</v>
      </c>
      <c r="I111" s="176">
        <v>100</v>
      </c>
      <c r="J111" s="173" t="s">
        <v>458</v>
      </c>
      <c r="K111" s="173" t="s">
        <v>213</v>
      </c>
      <c r="L111" s="178"/>
      <c r="M111" s="173" t="s">
        <v>105</v>
      </c>
      <c r="N111" s="178"/>
      <c r="O111" s="206"/>
      <c r="P111" s="206"/>
      <c r="Q111" s="179">
        <f>132298989-22041348.3</f>
        <v>110257640.7</v>
      </c>
      <c r="R111" s="179">
        <v>132298989</v>
      </c>
      <c r="S111" s="179">
        <v>132298989</v>
      </c>
      <c r="T111" s="206"/>
      <c r="U111" s="179"/>
      <c r="V111" s="181"/>
      <c r="W111" s="207"/>
      <c r="X111" s="173" t="s">
        <v>129</v>
      </c>
      <c r="Y111" s="173" t="s">
        <v>60</v>
      </c>
      <c r="Z111" s="100"/>
    </row>
    <row r="112" spans="1:26" ht="67.5">
      <c r="A112" s="216"/>
      <c r="B112" s="172" t="s">
        <v>493</v>
      </c>
      <c r="C112" s="195" t="s">
        <v>160</v>
      </c>
      <c r="D112" s="196" t="s">
        <v>210</v>
      </c>
      <c r="E112" s="209" t="s">
        <v>393</v>
      </c>
      <c r="F112" s="210" t="s">
        <v>394</v>
      </c>
      <c r="G112" s="211" t="s">
        <v>212</v>
      </c>
      <c r="H112" s="199" t="s">
        <v>55</v>
      </c>
      <c r="I112" s="176">
        <v>100</v>
      </c>
      <c r="J112" s="173" t="s">
        <v>480</v>
      </c>
      <c r="K112" s="173" t="s">
        <v>213</v>
      </c>
      <c r="L112" s="178"/>
      <c r="M112" s="173" t="s">
        <v>105</v>
      </c>
      <c r="N112" s="178"/>
      <c r="O112" s="206"/>
      <c r="P112" s="206"/>
      <c r="Q112" s="179">
        <v>22041348.3</v>
      </c>
      <c r="R112" s="179"/>
      <c r="S112" s="179"/>
      <c r="T112" s="206"/>
      <c r="U112" s="179">
        <f>SUM(Q112:S112)</f>
        <v>22041348.3</v>
      </c>
      <c r="V112" s="181">
        <f>U112*1.12</f>
        <v>24686310.096000005</v>
      </c>
      <c r="W112" s="207"/>
      <c r="X112" s="173" t="s">
        <v>129</v>
      </c>
      <c r="Y112" s="173" t="s">
        <v>494</v>
      </c>
      <c r="Z112" s="100"/>
    </row>
    <row r="113" spans="1:26" ht="45">
      <c r="A113" s="216"/>
      <c r="B113" s="172" t="s">
        <v>514</v>
      </c>
      <c r="C113" s="195" t="s">
        <v>160</v>
      </c>
      <c r="D113" s="196" t="s">
        <v>210</v>
      </c>
      <c r="E113" s="209" t="s">
        <v>393</v>
      </c>
      <c r="F113" s="210" t="s">
        <v>394</v>
      </c>
      <c r="G113" s="211" t="s">
        <v>212</v>
      </c>
      <c r="H113" s="199" t="s">
        <v>40</v>
      </c>
      <c r="I113" s="176">
        <v>100</v>
      </c>
      <c r="J113" s="173" t="s">
        <v>510</v>
      </c>
      <c r="K113" s="173" t="s">
        <v>213</v>
      </c>
      <c r="L113" s="178"/>
      <c r="M113" s="173" t="s">
        <v>105</v>
      </c>
      <c r="N113" s="178"/>
      <c r="O113" s="206"/>
      <c r="P113" s="206"/>
      <c r="Q113" s="179">
        <f>Q110-Q112-Q114</f>
        <v>96048718</v>
      </c>
      <c r="R113" s="179">
        <v>132298989</v>
      </c>
      <c r="S113" s="179">
        <v>132298989</v>
      </c>
      <c r="T113" s="206"/>
      <c r="U113" s="179">
        <f>SUM(Q113:S113)</f>
        <v>360646696</v>
      </c>
      <c r="V113" s="181">
        <f>U113*1.12</f>
        <v>403924299.52000004</v>
      </c>
      <c r="W113" s="207"/>
      <c r="X113" s="173" t="s">
        <v>129</v>
      </c>
      <c r="Y113" s="173"/>
      <c r="Z113" s="100"/>
    </row>
    <row r="114" spans="1:26" ht="67.5">
      <c r="A114" s="216"/>
      <c r="B114" s="172" t="s">
        <v>515</v>
      </c>
      <c r="C114" s="195" t="s">
        <v>160</v>
      </c>
      <c r="D114" s="196" t="s">
        <v>210</v>
      </c>
      <c r="E114" s="209" t="s">
        <v>393</v>
      </c>
      <c r="F114" s="210" t="s">
        <v>394</v>
      </c>
      <c r="G114" s="211" t="s">
        <v>212</v>
      </c>
      <c r="H114" s="199" t="s">
        <v>55</v>
      </c>
      <c r="I114" s="176">
        <v>100</v>
      </c>
      <c r="J114" s="173" t="s">
        <v>512</v>
      </c>
      <c r="K114" s="173" t="s">
        <v>213</v>
      </c>
      <c r="L114" s="178"/>
      <c r="M114" s="173" t="s">
        <v>105</v>
      </c>
      <c r="N114" s="178"/>
      <c r="O114" s="206"/>
      <c r="P114" s="206"/>
      <c r="Q114" s="179">
        <v>14208922.7</v>
      </c>
      <c r="R114" s="179"/>
      <c r="S114" s="179"/>
      <c r="T114" s="206"/>
      <c r="U114" s="179">
        <f>SUM(Q114:S114)</f>
        <v>14208922.7</v>
      </c>
      <c r="V114" s="181">
        <f>U114*1.12</f>
        <v>15913993.424</v>
      </c>
      <c r="W114" s="207"/>
      <c r="X114" s="173" t="s">
        <v>129</v>
      </c>
      <c r="Y114" s="173" t="s">
        <v>513</v>
      </c>
      <c r="Z114" s="100"/>
    </row>
    <row r="115" spans="2:26" ht="48">
      <c r="B115" s="99" t="s">
        <v>214</v>
      </c>
      <c r="C115" s="108" t="s">
        <v>160</v>
      </c>
      <c r="D115" s="126" t="s">
        <v>215</v>
      </c>
      <c r="E115" s="128" t="s">
        <v>216</v>
      </c>
      <c r="F115" s="129" t="s">
        <v>217</v>
      </c>
      <c r="G115" s="130" t="s">
        <v>218</v>
      </c>
      <c r="H115" s="43" t="s">
        <v>40</v>
      </c>
      <c r="I115" s="112">
        <v>80</v>
      </c>
      <c r="J115" s="23" t="s">
        <v>127</v>
      </c>
      <c r="K115" s="23" t="s">
        <v>187</v>
      </c>
      <c r="L115" s="25"/>
      <c r="M115" s="23" t="s">
        <v>105</v>
      </c>
      <c r="N115" s="25"/>
      <c r="O115" s="28"/>
      <c r="P115" s="28"/>
      <c r="Q115" s="70"/>
      <c r="R115" s="70"/>
      <c r="S115" s="70"/>
      <c r="T115" s="25"/>
      <c r="U115" s="40"/>
      <c r="V115" s="40"/>
      <c r="W115" s="40"/>
      <c r="X115" s="23" t="s">
        <v>129</v>
      </c>
      <c r="Y115" s="23" t="s">
        <v>122</v>
      </c>
      <c r="Z115" s="100"/>
    </row>
    <row r="116" spans="2:26" ht="48">
      <c r="B116" s="99" t="s">
        <v>219</v>
      </c>
      <c r="C116" s="108" t="s">
        <v>160</v>
      </c>
      <c r="D116" s="126" t="s">
        <v>215</v>
      </c>
      <c r="E116" s="128" t="s">
        <v>216</v>
      </c>
      <c r="F116" s="129" t="s">
        <v>217</v>
      </c>
      <c r="G116" s="132" t="s">
        <v>220</v>
      </c>
      <c r="H116" s="43" t="s">
        <v>40</v>
      </c>
      <c r="I116" s="112">
        <v>80</v>
      </c>
      <c r="J116" s="23" t="s">
        <v>127</v>
      </c>
      <c r="K116" s="23" t="s">
        <v>187</v>
      </c>
      <c r="L116" s="25"/>
      <c r="M116" s="23" t="s">
        <v>105</v>
      </c>
      <c r="N116" s="25"/>
      <c r="O116" s="28"/>
      <c r="P116" s="28"/>
      <c r="Q116" s="70"/>
      <c r="R116" s="70"/>
      <c r="S116" s="70"/>
      <c r="T116" s="25"/>
      <c r="U116" s="40"/>
      <c r="V116" s="40"/>
      <c r="W116" s="40"/>
      <c r="X116" s="23" t="s">
        <v>129</v>
      </c>
      <c r="Y116" s="23" t="s">
        <v>122</v>
      </c>
      <c r="Z116" s="100"/>
    </row>
    <row r="117" spans="2:26" ht="48">
      <c r="B117" s="99" t="s">
        <v>221</v>
      </c>
      <c r="C117" s="108" t="s">
        <v>160</v>
      </c>
      <c r="D117" s="126" t="s">
        <v>215</v>
      </c>
      <c r="E117" s="128" t="s">
        <v>216</v>
      </c>
      <c r="F117" s="129" t="s">
        <v>217</v>
      </c>
      <c r="G117" s="39" t="s">
        <v>222</v>
      </c>
      <c r="H117" s="43" t="s">
        <v>40</v>
      </c>
      <c r="I117" s="112">
        <v>80</v>
      </c>
      <c r="J117" s="23" t="s">
        <v>127</v>
      </c>
      <c r="K117" s="23" t="s">
        <v>187</v>
      </c>
      <c r="L117" s="25"/>
      <c r="M117" s="23" t="s">
        <v>105</v>
      </c>
      <c r="N117" s="25"/>
      <c r="O117" s="28"/>
      <c r="P117" s="28"/>
      <c r="Q117" s="70"/>
      <c r="R117" s="70"/>
      <c r="S117" s="70"/>
      <c r="T117" s="25"/>
      <c r="U117" s="40"/>
      <c r="V117" s="40"/>
      <c r="W117" s="40"/>
      <c r="X117" s="23" t="s">
        <v>129</v>
      </c>
      <c r="Y117" s="23" t="s">
        <v>122</v>
      </c>
      <c r="Z117" s="100"/>
    </row>
    <row r="118" spans="2:26" ht="48">
      <c r="B118" s="99" t="s">
        <v>223</v>
      </c>
      <c r="C118" s="108" t="s">
        <v>160</v>
      </c>
      <c r="D118" s="126" t="s">
        <v>224</v>
      </c>
      <c r="E118" s="131" t="s">
        <v>225</v>
      </c>
      <c r="F118" s="131" t="s">
        <v>226</v>
      </c>
      <c r="G118" s="114" t="s">
        <v>227</v>
      </c>
      <c r="H118" s="43" t="s">
        <v>40</v>
      </c>
      <c r="I118" s="112">
        <v>80</v>
      </c>
      <c r="J118" s="23" t="s">
        <v>127</v>
      </c>
      <c r="K118" s="23" t="s">
        <v>187</v>
      </c>
      <c r="L118" s="25"/>
      <c r="M118" s="23" t="s">
        <v>105</v>
      </c>
      <c r="N118" s="25"/>
      <c r="O118" s="28"/>
      <c r="P118" s="28"/>
      <c r="Q118" s="70"/>
      <c r="R118" s="70"/>
      <c r="S118" s="70"/>
      <c r="T118" s="25"/>
      <c r="U118" s="40"/>
      <c r="V118" s="40"/>
      <c r="W118" s="40"/>
      <c r="X118" s="23" t="s">
        <v>129</v>
      </c>
      <c r="Y118" s="23" t="s">
        <v>122</v>
      </c>
      <c r="Z118" s="100"/>
    </row>
    <row r="119" spans="2:26" ht="48">
      <c r="B119" s="22" t="s">
        <v>395</v>
      </c>
      <c r="C119" s="108" t="s">
        <v>160</v>
      </c>
      <c r="D119" s="119" t="s">
        <v>396</v>
      </c>
      <c r="E119" s="158" t="s">
        <v>227</v>
      </c>
      <c r="F119" s="114" t="s">
        <v>227</v>
      </c>
      <c r="G119" s="114" t="s">
        <v>227</v>
      </c>
      <c r="H119" s="43" t="s">
        <v>40</v>
      </c>
      <c r="I119" s="112">
        <v>80</v>
      </c>
      <c r="J119" s="23" t="s">
        <v>372</v>
      </c>
      <c r="K119" s="23" t="s">
        <v>187</v>
      </c>
      <c r="L119" s="102"/>
      <c r="M119" s="23" t="s">
        <v>105</v>
      </c>
      <c r="N119" s="25"/>
      <c r="O119" s="28"/>
      <c r="P119" s="28"/>
      <c r="Q119" s="70"/>
      <c r="R119" s="70"/>
      <c r="S119" s="70"/>
      <c r="T119" s="25"/>
      <c r="U119" s="40"/>
      <c r="V119" s="41"/>
      <c r="W119" s="143"/>
      <c r="X119" s="23" t="s">
        <v>129</v>
      </c>
      <c r="Y119" s="23" t="s">
        <v>122</v>
      </c>
      <c r="Z119" s="100"/>
    </row>
    <row r="120" spans="2:26" ht="48">
      <c r="B120" s="99" t="s">
        <v>228</v>
      </c>
      <c r="C120" s="108" t="s">
        <v>160</v>
      </c>
      <c r="D120" s="126" t="s">
        <v>229</v>
      </c>
      <c r="E120" s="105" t="s">
        <v>230</v>
      </c>
      <c r="F120" s="132" t="s">
        <v>231</v>
      </c>
      <c r="G120" s="132" t="s">
        <v>232</v>
      </c>
      <c r="H120" s="43" t="s">
        <v>40</v>
      </c>
      <c r="I120" s="43">
        <v>80</v>
      </c>
      <c r="J120" s="23" t="s">
        <v>127</v>
      </c>
      <c r="K120" s="23" t="s">
        <v>187</v>
      </c>
      <c r="L120" s="25"/>
      <c r="M120" s="23" t="s">
        <v>105</v>
      </c>
      <c r="N120" s="25"/>
      <c r="O120" s="28"/>
      <c r="P120" s="28"/>
      <c r="Q120" s="70"/>
      <c r="R120" s="70"/>
      <c r="S120" s="70"/>
      <c r="T120" s="25"/>
      <c r="U120" s="40"/>
      <c r="V120" s="40"/>
      <c r="W120" s="40"/>
      <c r="X120" s="23" t="s">
        <v>129</v>
      </c>
      <c r="Y120" s="23" t="s">
        <v>122</v>
      </c>
      <c r="Z120" s="100"/>
    </row>
    <row r="121" spans="2:26" ht="48">
      <c r="B121" s="22" t="s">
        <v>397</v>
      </c>
      <c r="C121" s="108" t="s">
        <v>160</v>
      </c>
      <c r="D121" s="119" t="s">
        <v>398</v>
      </c>
      <c r="E121" s="105" t="s">
        <v>399</v>
      </c>
      <c r="F121" s="142" t="s">
        <v>232</v>
      </c>
      <c r="G121" s="142" t="s">
        <v>232</v>
      </c>
      <c r="H121" s="43" t="s">
        <v>40</v>
      </c>
      <c r="I121" s="43">
        <v>80</v>
      </c>
      <c r="J121" s="23" t="s">
        <v>372</v>
      </c>
      <c r="K121" s="23" t="s">
        <v>187</v>
      </c>
      <c r="L121" s="102"/>
      <c r="M121" s="23" t="s">
        <v>105</v>
      </c>
      <c r="N121" s="25"/>
      <c r="O121" s="28"/>
      <c r="P121" s="28"/>
      <c r="Q121" s="70"/>
      <c r="R121" s="70"/>
      <c r="S121" s="70"/>
      <c r="T121" s="25"/>
      <c r="U121" s="40"/>
      <c r="V121" s="41"/>
      <c r="W121" s="143"/>
      <c r="X121" s="23" t="s">
        <v>129</v>
      </c>
      <c r="Y121" s="23" t="s">
        <v>122</v>
      </c>
      <c r="Z121" s="100"/>
    </row>
    <row r="122" spans="2:26" ht="72">
      <c r="B122" s="99" t="s">
        <v>233</v>
      </c>
      <c r="C122" s="108" t="s">
        <v>160</v>
      </c>
      <c r="D122" s="126" t="s">
        <v>234</v>
      </c>
      <c r="E122" s="105" t="s">
        <v>235</v>
      </c>
      <c r="F122" s="132" t="s">
        <v>236</v>
      </c>
      <c r="G122" s="132" t="s">
        <v>237</v>
      </c>
      <c r="H122" s="43" t="s">
        <v>40</v>
      </c>
      <c r="I122" s="43">
        <v>80</v>
      </c>
      <c r="J122" s="23" t="s">
        <v>127</v>
      </c>
      <c r="K122" s="23" t="s">
        <v>187</v>
      </c>
      <c r="L122" s="25"/>
      <c r="M122" s="23" t="s">
        <v>105</v>
      </c>
      <c r="N122" s="25"/>
      <c r="O122" s="28"/>
      <c r="P122" s="28"/>
      <c r="Q122" s="70"/>
      <c r="R122" s="70"/>
      <c r="S122" s="70"/>
      <c r="T122" s="25"/>
      <c r="U122" s="40"/>
      <c r="V122" s="40"/>
      <c r="W122" s="40"/>
      <c r="X122" s="23" t="s">
        <v>129</v>
      </c>
      <c r="Y122" s="23" t="s">
        <v>122</v>
      </c>
      <c r="Z122" s="100"/>
    </row>
    <row r="123" spans="2:26" ht="48">
      <c r="B123" s="22" t="s">
        <v>400</v>
      </c>
      <c r="C123" s="108" t="s">
        <v>160</v>
      </c>
      <c r="D123" s="119" t="s">
        <v>398</v>
      </c>
      <c r="E123" s="105" t="s">
        <v>399</v>
      </c>
      <c r="F123" s="142" t="s">
        <v>237</v>
      </c>
      <c r="G123" s="142" t="s">
        <v>237</v>
      </c>
      <c r="H123" s="43" t="s">
        <v>40</v>
      </c>
      <c r="I123" s="43">
        <v>80</v>
      </c>
      <c r="J123" s="23" t="s">
        <v>372</v>
      </c>
      <c r="K123" s="23" t="s">
        <v>187</v>
      </c>
      <c r="L123" s="102"/>
      <c r="M123" s="23" t="s">
        <v>105</v>
      </c>
      <c r="N123" s="25"/>
      <c r="O123" s="28"/>
      <c r="P123" s="28"/>
      <c r="Q123" s="70"/>
      <c r="R123" s="70"/>
      <c r="S123" s="70"/>
      <c r="T123" s="25"/>
      <c r="U123" s="40"/>
      <c r="V123" s="41"/>
      <c r="W123" s="143"/>
      <c r="X123" s="23" t="s">
        <v>129</v>
      </c>
      <c r="Y123" s="23" t="s">
        <v>122</v>
      </c>
      <c r="Z123" s="100"/>
    </row>
    <row r="124" spans="2:26" ht="48">
      <c r="B124" s="99" t="s">
        <v>238</v>
      </c>
      <c r="C124" s="108" t="s">
        <v>160</v>
      </c>
      <c r="D124" s="126" t="s">
        <v>239</v>
      </c>
      <c r="E124" s="132" t="s">
        <v>240</v>
      </c>
      <c r="F124" s="132" t="s">
        <v>240</v>
      </c>
      <c r="G124" s="132" t="s">
        <v>241</v>
      </c>
      <c r="H124" s="43" t="s">
        <v>40</v>
      </c>
      <c r="I124" s="43">
        <v>50</v>
      </c>
      <c r="J124" s="23" t="s">
        <v>127</v>
      </c>
      <c r="K124" s="23" t="s">
        <v>242</v>
      </c>
      <c r="L124" s="25"/>
      <c r="M124" s="23" t="s">
        <v>105</v>
      </c>
      <c r="N124" s="25"/>
      <c r="O124" s="28"/>
      <c r="P124" s="28"/>
      <c r="Q124" s="70">
        <v>2503800</v>
      </c>
      <c r="R124" s="70">
        <v>2503800</v>
      </c>
      <c r="S124" s="70">
        <v>2503800</v>
      </c>
      <c r="T124" s="25"/>
      <c r="U124" s="40"/>
      <c r="V124" s="40"/>
      <c r="W124" s="40"/>
      <c r="X124" s="23" t="s">
        <v>129</v>
      </c>
      <c r="Y124" s="23">
        <v>9</v>
      </c>
      <c r="Z124" s="100"/>
    </row>
    <row r="125" spans="2:26" ht="48">
      <c r="B125" s="22" t="s">
        <v>401</v>
      </c>
      <c r="C125" s="108" t="s">
        <v>160</v>
      </c>
      <c r="D125" s="119" t="s">
        <v>402</v>
      </c>
      <c r="E125" s="132" t="s">
        <v>403</v>
      </c>
      <c r="F125" s="142" t="s">
        <v>241</v>
      </c>
      <c r="G125" s="142" t="s">
        <v>241</v>
      </c>
      <c r="H125" s="43" t="s">
        <v>40</v>
      </c>
      <c r="I125" s="43">
        <v>50</v>
      </c>
      <c r="J125" s="23" t="s">
        <v>372</v>
      </c>
      <c r="K125" s="23" t="s">
        <v>242</v>
      </c>
      <c r="L125" s="102"/>
      <c r="M125" s="23" t="s">
        <v>105</v>
      </c>
      <c r="N125" s="25"/>
      <c r="O125" s="28"/>
      <c r="P125" s="28"/>
      <c r="Q125" s="70">
        <v>2503800</v>
      </c>
      <c r="R125" s="70">
        <v>2503800</v>
      </c>
      <c r="S125" s="70">
        <v>2503800</v>
      </c>
      <c r="T125" s="25"/>
      <c r="U125" s="40">
        <v>7511400</v>
      </c>
      <c r="V125" s="41">
        <f>U125*1.12</f>
        <v>8412768</v>
      </c>
      <c r="W125" s="143"/>
      <c r="X125" s="23" t="s">
        <v>129</v>
      </c>
      <c r="Y125" s="23"/>
      <c r="Z125" s="100"/>
    </row>
    <row r="126" spans="2:26" ht="48">
      <c r="B126" s="99" t="s">
        <v>243</v>
      </c>
      <c r="C126" s="108" t="s">
        <v>160</v>
      </c>
      <c r="D126" s="126" t="s">
        <v>239</v>
      </c>
      <c r="E126" s="132" t="s">
        <v>240</v>
      </c>
      <c r="F126" s="132" t="s">
        <v>240</v>
      </c>
      <c r="G126" s="132" t="s">
        <v>244</v>
      </c>
      <c r="H126" s="43" t="s">
        <v>40</v>
      </c>
      <c r="I126" s="43">
        <v>50</v>
      </c>
      <c r="J126" s="23" t="s">
        <v>127</v>
      </c>
      <c r="K126" s="23" t="s">
        <v>242</v>
      </c>
      <c r="L126" s="25"/>
      <c r="M126" s="23" t="s">
        <v>105</v>
      </c>
      <c r="N126" s="25"/>
      <c r="O126" s="28"/>
      <c r="P126" s="28"/>
      <c r="Q126" s="70">
        <v>618457.8600000001</v>
      </c>
      <c r="R126" s="70">
        <v>618457.8600000001</v>
      </c>
      <c r="S126" s="70">
        <v>618457.8600000001</v>
      </c>
      <c r="T126" s="25"/>
      <c r="U126" s="40"/>
      <c r="V126" s="40"/>
      <c r="W126" s="40"/>
      <c r="X126" s="23" t="s">
        <v>129</v>
      </c>
      <c r="Y126" s="23">
        <v>9</v>
      </c>
      <c r="Z126" s="100"/>
    </row>
    <row r="127" spans="2:26" ht="48">
      <c r="B127" s="22" t="s">
        <v>404</v>
      </c>
      <c r="C127" s="108" t="s">
        <v>160</v>
      </c>
      <c r="D127" s="119" t="s">
        <v>402</v>
      </c>
      <c r="E127" s="132" t="s">
        <v>403</v>
      </c>
      <c r="F127" s="142" t="s">
        <v>244</v>
      </c>
      <c r="G127" s="142" t="s">
        <v>244</v>
      </c>
      <c r="H127" s="43" t="s">
        <v>40</v>
      </c>
      <c r="I127" s="43">
        <v>50</v>
      </c>
      <c r="J127" s="23" t="s">
        <v>372</v>
      </c>
      <c r="K127" s="23" t="s">
        <v>242</v>
      </c>
      <c r="L127" s="102"/>
      <c r="M127" s="23" t="s">
        <v>105</v>
      </c>
      <c r="N127" s="25"/>
      <c r="O127" s="28"/>
      <c r="P127" s="28"/>
      <c r="Q127" s="70">
        <v>618457.8600000001</v>
      </c>
      <c r="R127" s="70">
        <v>618457.8600000001</v>
      </c>
      <c r="S127" s="70">
        <v>618457.8600000001</v>
      </c>
      <c r="T127" s="25"/>
      <c r="U127" s="40">
        <v>1855373.5800000003</v>
      </c>
      <c r="V127" s="41">
        <f>U127*1.12</f>
        <v>2078018.4096000006</v>
      </c>
      <c r="W127" s="143"/>
      <c r="X127" s="23" t="s">
        <v>129</v>
      </c>
      <c r="Y127" s="23"/>
      <c r="Z127" s="100"/>
    </row>
    <row r="128" spans="2:26" ht="48">
      <c r="B128" s="99" t="s">
        <v>245</v>
      </c>
      <c r="C128" s="108" t="s">
        <v>160</v>
      </c>
      <c r="D128" s="126" t="s">
        <v>239</v>
      </c>
      <c r="E128" s="132" t="s">
        <v>240</v>
      </c>
      <c r="F128" s="132" t="s">
        <v>240</v>
      </c>
      <c r="G128" s="132" t="s">
        <v>246</v>
      </c>
      <c r="H128" s="43" t="s">
        <v>40</v>
      </c>
      <c r="I128" s="43">
        <v>50</v>
      </c>
      <c r="J128" s="23" t="s">
        <v>127</v>
      </c>
      <c r="K128" s="23" t="s">
        <v>247</v>
      </c>
      <c r="L128" s="25"/>
      <c r="M128" s="23" t="s">
        <v>105</v>
      </c>
      <c r="N128" s="25"/>
      <c r="O128" s="28"/>
      <c r="P128" s="28"/>
      <c r="Q128" s="70">
        <v>2824800</v>
      </c>
      <c r="R128" s="70">
        <v>2824800</v>
      </c>
      <c r="S128" s="70">
        <v>2824800</v>
      </c>
      <c r="T128" s="25"/>
      <c r="U128" s="40"/>
      <c r="V128" s="40"/>
      <c r="W128" s="40"/>
      <c r="X128" s="23" t="s">
        <v>129</v>
      </c>
      <c r="Y128" s="23">
        <v>9</v>
      </c>
      <c r="Z128" s="100"/>
    </row>
    <row r="129" spans="2:26" ht="48">
      <c r="B129" s="22" t="s">
        <v>405</v>
      </c>
      <c r="C129" s="108" t="s">
        <v>160</v>
      </c>
      <c r="D129" s="119" t="s">
        <v>402</v>
      </c>
      <c r="E129" s="132" t="s">
        <v>403</v>
      </c>
      <c r="F129" s="142" t="s">
        <v>246</v>
      </c>
      <c r="G129" s="142" t="s">
        <v>246</v>
      </c>
      <c r="H129" s="43" t="s">
        <v>40</v>
      </c>
      <c r="I129" s="43">
        <v>50</v>
      </c>
      <c r="J129" s="23" t="s">
        <v>372</v>
      </c>
      <c r="K129" s="23" t="s">
        <v>247</v>
      </c>
      <c r="L129" s="102"/>
      <c r="M129" s="23" t="s">
        <v>105</v>
      </c>
      <c r="N129" s="25"/>
      <c r="O129" s="28"/>
      <c r="P129" s="28"/>
      <c r="Q129" s="70">
        <v>2824800</v>
      </c>
      <c r="R129" s="70">
        <v>2824800</v>
      </c>
      <c r="S129" s="70">
        <v>2824800</v>
      </c>
      <c r="T129" s="25"/>
      <c r="U129" s="40">
        <v>8474400</v>
      </c>
      <c r="V129" s="41">
        <f>U129*1.12</f>
        <v>9491328</v>
      </c>
      <c r="W129" s="143"/>
      <c r="X129" s="23" t="s">
        <v>129</v>
      </c>
      <c r="Y129" s="23"/>
      <c r="Z129" s="100"/>
    </row>
    <row r="130" spans="2:26" ht="48">
      <c r="B130" s="99" t="s">
        <v>248</v>
      </c>
      <c r="C130" s="108" t="s">
        <v>160</v>
      </c>
      <c r="D130" s="126" t="s">
        <v>249</v>
      </c>
      <c r="E130" s="132" t="s">
        <v>250</v>
      </c>
      <c r="F130" s="132" t="s">
        <v>251</v>
      </c>
      <c r="G130" s="132" t="s">
        <v>252</v>
      </c>
      <c r="H130" s="43" t="s">
        <v>40</v>
      </c>
      <c r="I130" s="43">
        <v>50</v>
      </c>
      <c r="J130" s="23" t="s">
        <v>127</v>
      </c>
      <c r="K130" s="23" t="s">
        <v>242</v>
      </c>
      <c r="L130" s="25"/>
      <c r="M130" s="23" t="s">
        <v>105</v>
      </c>
      <c r="N130" s="25"/>
      <c r="O130" s="28"/>
      <c r="P130" s="28"/>
      <c r="Q130" s="70"/>
      <c r="R130" s="70"/>
      <c r="S130" s="70"/>
      <c r="T130" s="25"/>
      <c r="U130" s="40"/>
      <c r="V130" s="40"/>
      <c r="W130" s="40"/>
      <c r="X130" s="23" t="s">
        <v>129</v>
      </c>
      <c r="Y130" s="23" t="s">
        <v>122</v>
      </c>
      <c r="Z130" s="100"/>
    </row>
    <row r="131" spans="2:26" ht="48">
      <c r="B131" s="22" t="s">
        <v>406</v>
      </c>
      <c r="C131" s="108" t="s">
        <v>160</v>
      </c>
      <c r="D131" s="119" t="s">
        <v>402</v>
      </c>
      <c r="E131" s="132" t="s">
        <v>403</v>
      </c>
      <c r="F131" s="142" t="s">
        <v>252</v>
      </c>
      <c r="G131" s="142" t="s">
        <v>252</v>
      </c>
      <c r="H131" s="43" t="s">
        <v>40</v>
      </c>
      <c r="I131" s="43">
        <v>50</v>
      </c>
      <c r="J131" s="23" t="s">
        <v>372</v>
      </c>
      <c r="K131" s="23" t="s">
        <v>242</v>
      </c>
      <c r="L131" s="102"/>
      <c r="M131" s="23" t="s">
        <v>105</v>
      </c>
      <c r="N131" s="25"/>
      <c r="O131" s="28"/>
      <c r="P131" s="28"/>
      <c r="Q131" s="70"/>
      <c r="R131" s="70"/>
      <c r="S131" s="70"/>
      <c r="T131" s="25"/>
      <c r="U131" s="40"/>
      <c r="V131" s="41"/>
      <c r="W131" s="143"/>
      <c r="X131" s="23" t="s">
        <v>129</v>
      </c>
      <c r="Y131" s="23" t="s">
        <v>122</v>
      </c>
      <c r="Z131" s="100"/>
    </row>
    <row r="132" spans="2:26" ht="48">
      <c r="B132" s="99" t="s">
        <v>253</v>
      </c>
      <c r="C132" s="108" t="s">
        <v>160</v>
      </c>
      <c r="D132" s="126" t="s">
        <v>254</v>
      </c>
      <c r="E132" s="132" t="s">
        <v>255</v>
      </c>
      <c r="F132" s="132" t="s">
        <v>255</v>
      </c>
      <c r="G132" s="132" t="s">
        <v>256</v>
      </c>
      <c r="H132" s="43" t="s">
        <v>40</v>
      </c>
      <c r="I132" s="43">
        <v>80</v>
      </c>
      <c r="J132" s="23" t="s">
        <v>127</v>
      </c>
      <c r="K132" s="23" t="s">
        <v>187</v>
      </c>
      <c r="L132" s="25"/>
      <c r="M132" s="23" t="s">
        <v>105</v>
      </c>
      <c r="N132" s="25"/>
      <c r="O132" s="28"/>
      <c r="P132" s="28"/>
      <c r="Q132" s="70"/>
      <c r="R132" s="70"/>
      <c r="S132" s="70"/>
      <c r="T132" s="25"/>
      <c r="U132" s="40"/>
      <c r="V132" s="40"/>
      <c r="W132" s="40"/>
      <c r="X132" s="23" t="s">
        <v>129</v>
      </c>
      <c r="Y132" s="23" t="s">
        <v>122</v>
      </c>
      <c r="Z132" s="100"/>
    </row>
    <row r="133" spans="2:26" ht="48">
      <c r="B133" s="22" t="s">
        <v>407</v>
      </c>
      <c r="C133" s="108" t="s">
        <v>160</v>
      </c>
      <c r="D133" s="119" t="s">
        <v>402</v>
      </c>
      <c r="E133" s="132" t="s">
        <v>403</v>
      </c>
      <c r="F133" s="142" t="s">
        <v>256</v>
      </c>
      <c r="G133" s="142" t="s">
        <v>256</v>
      </c>
      <c r="H133" s="43" t="s">
        <v>40</v>
      </c>
      <c r="I133" s="43">
        <v>80</v>
      </c>
      <c r="J133" s="23" t="s">
        <v>372</v>
      </c>
      <c r="K133" s="23" t="s">
        <v>187</v>
      </c>
      <c r="L133" s="102"/>
      <c r="M133" s="23" t="s">
        <v>105</v>
      </c>
      <c r="N133" s="25"/>
      <c r="O133" s="28"/>
      <c r="P133" s="28"/>
      <c r="Q133" s="70"/>
      <c r="R133" s="70"/>
      <c r="S133" s="70"/>
      <c r="T133" s="25"/>
      <c r="U133" s="40"/>
      <c r="V133" s="41"/>
      <c r="W133" s="143"/>
      <c r="X133" s="23" t="s">
        <v>129</v>
      </c>
      <c r="Y133" s="23" t="s">
        <v>122</v>
      </c>
      <c r="Z133" s="100"/>
    </row>
    <row r="134" spans="2:26" ht="48">
      <c r="B134" s="99" t="s">
        <v>257</v>
      </c>
      <c r="C134" s="108" t="s">
        <v>160</v>
      </c>
      <c r="D134" s="126" t="s">
        <v>258</v>
      </c>
      <c r="E134" s="105" t="s">
        <v>259</v>
      </c>
      <c r="F134" s="132" t="s">
        <v>260</v>
      </c>
      <c r="G134" s="132" t="s">
        <v>261</v>
      </c>
      <c r="H134" s="43" t="s">
        <v>40</v>
      </c>
      <c r="I134" s="43">
        <v>70</v>
      </c>
      <c r="J134" s="23" t="s">
        <v>127</v>
      </c>
      <c r="K134" s="23" t="s">
        <v>187</v>
      </c>
      <c r="L134" s="25"/>
      <c r="M134" s="23" t="s">
        <v>105</v>
      </c>
      <c r="N134" s="25"/>
      <c r="O134" s="28"/>
      <c r="P134" s="28"/>
      <c r="Q134" s="70">
        <v>13032000</v>
      </c>
      <c r="R134" s="70">
        <v>13032000</v>
      </c>
      <c r="S134" s="70">
        <v>13032000</v>
      </c>
      <c r="T134" s="25"/>
      <c r="U134" s="40"/>
      <c r="V134" s="40"/>
      <c r="W134" s="40"/>
      <c r="X134" s="23" t="s">
        <v>129</v>
      </c>
      <c r="Y134" s="23">
        <v>9</v>
      </c>
      <c r="Z134" s="100"/>
    </row>
    <row r="135" spans="2:26" ht="48">
      <c r="B135" s="22" t="s">
        <v>408</v>
      </c>
      <c r="C135" s="108" t="s">
        <v>160</v>
      </c>
      <c r="D135" s="119" t="s">
        <v>409</v>
      </c>
      <c r="E135" s="105" t="s">
        <v>410</v>
      </c>
      <c r="F135" s="142" t="s">
        <v>261</v>
      </c>
      <c r="G135" s="142" t="s">
        <v>261</v>
      </c>
      <c r="H135" s="43" t="s">
        <v>40</v>
      </c>
      <c r="I135" s="43">
        <v>70</v>
      </c>
      <c r="J135" s="23" t="s">
        <v>372</v>
      </c>
      <c r="K135" s="23" t="s">
        <v>187</v>
      </c>
      <c r="L135" s="102"/>
      <c r="M135" s="23" t="s">
        <v>105</v>
      </c>
      <c r="N135" s="25"/>
      <c r="O135" s="28"/>
      <c r="P135" s="28"/>
      <c r="Q135" s="70">
        <v>13032000</v>
      </c>
      <c r="R135" s="70">
        <v>13032000</v>
      </c>
      <c r="S135" s="70">
        <v>13032000</v>
      </c>
      <c r="T135" s="25"/>
      <c r="U135" s="40"/>
      <c r="V135" s="41"/>
      <c r="W135" s="143"/>
      <c r="X135" s="23" t="s">
        <v>129</v>
      </c>
      <c r="Y135" s="23" t="s">
        <v>122</v>
      </c>
      <c r="Z135" s="100"/>
    </row>
    <row r="136" spans="2:26" ht="48">
      <c r="B136" s="99" t="s">
        <v>262</v>
      </c>
      <c r="C136" s="108" t="s">
        <v>160</v>
      </c>
      <c r="D136" s="126" t="s">
        <v>263</v>
      </c>
      <c r="E136" s="132" t="s">
        <v>264</v>
      </c>
      <c r="F136" s="132" t="s">
        <v>264</v>
      </c>
      <c r="G136" s="132" t="s">
        <v>265</v>
      </c>
      <c r="H136" s="43" t="s">
        <v>40</v>
      </c>
      <c r="I136" s="43">
        <v>90</v>
      </c>
      <c r="J136" s="23" t="s">
        <v>127</v>
      </c>
      <c r="K136" s="23" t="s">
        <v>247</v>
      </c>
      <c r="L136" s="25"/>
      <c r="M136" s="23" t="s">
        <v>105</v>
      </c>
      <c r="N136" s="25"/>
      <c r="O136" s="28"/>
      <c r="P136" s="28"/>
      <c r="Q136" s="70"/>
      <c r="R136" s="70"/>
      <c r="S136" s="70"/>
      <c r="T136" s="25"/>
      <c r="U136" s="40"/>
      <c r="V136" s="40"/>
      <c r="W136" s="40"/>
      <c r="X136" s="23" t="s">
        <v>129</v>
      </c>
      <c r="Y136" s="23" t="s">
        <v>122</v>
      </c>
      <c r="Z136" s="100"/>
    </row>
    <row r="137" spans="2:26" ht="48">
      <c r="B137" s="22" t="s">
        <v>411</v>
      </c>
      <c r="C137" s="108" t="s">
        <v>160</v>
      </c>
      <c r="D137" s="119" t="s">
        <v>402</v>
      </c>
      <c r="E137" s="132" t="s">
        <v>412</v>
      </c>
      <c r="F137" s="142" t="s">
        <v>265</v>
      </c>
      <c r="G137" s="142" t="s">
        <v>265</v>
      </c>
      <c r="H137" s="43" t="s">
        <v>40</v>
      </c>
      <c r="I137" s="43">
        <v>90</v>
      </c>
      <c r="J137" s="23" t="s">
        <v>372</v>
      </c>
      <c r="K137" s="23" t="s">
        <v>247</v>
      </c>
      <c r="L137" s="102"/>
      <c r="M137" s="23" t="s">
        <v>105</v>
      </c>
      <c r="N137" s="25"/>
      <c r="O137" s="28"/>
      <c r="P137" s="28"/>
      <c r="Q137" s="70"/>
      <c r="R137" s="70"/>
      <c r="S137" s="70"/>
      <c r="T137" s="25"/>
      <c r="U137" s="40"/>
      <c r="V137" s="41"/>
      <c r="W137" s="143"/>
      <c r="X137" s="23" t="s">
        <v>129</v>
      </c>
      <c r="Y137" s="23" t="s">
        <v>122</v>
      </c>
      <c r="Z137" s="100"/>
    </row>
    <row r="138" spans="2:26" ht="48">
      <c r="B138" s="99" t="s">
        <v>266</v>
      </c>
      <c r="C138" s="108" t="s">
        <v>160</v>
      </c>
      <c r="D138" s="126" t="s">
        <v>267</v>
      </c>
      <c r="E138" s="105" t="s">
        <v>268</v>
      </c>
      <c r="F138" s="132" t="s">
        <v>268</v>
      </c>
      <c r="G138" s="132" t="s">
        <v>269</v>
      </c>
      <c r="H138" s="43" t="s">
        <v>40</v>
      </c>
      <c r="I138" s="43">
        <v>50</v>
      </c>
      <c r="J138" s="23" t="s">
        <v>127</v>
      </c>
      <c r="K138" s="23" t="s">
        <v>247</v>
      </c>
      <c r="L138" s="25"/>
      <c r="M138" s="23" t="s">
        <v>105</v>
      </c>
      <c r="N138" s="25"/>
      <c r="O138" s="28"/>
      <c r="P138" s="28"/>
      <c r="Q138" s="70"/>
      <c r="R138" s="70"/>
      <c r="S138" s="70"/>
      <c r="T138" s="25"/>
      <c r="U138" s="40"/>
      <c r="V138" s="40"/>
      <c r="W138" s="40"/>
      <c r="X138" s="23" t="s">
        <v>129</v>
      </c>
      <c r="Y138" s="23" t="s">
        <v>122</v>
      </c>
      <c r="Z138" s="100"/>
    </row>
    <row r="139" spans="2:26" ht="48">
      <c r="B139" s="22" t="s">
        <v>413</v>
      </c>
      <c r="C139" s="108" t="s">
        <v>160</v>
      </c>
      <c r="D139" s="119" t="s">
        <v>263</v>
      </c>
      <c r="E139" s="105" t="s">
        <v>414</v>
      </c>
      <c r="F139" s="142" t="s">
        <v>269</v>
      </c>
      <c r="G139" s="142" t="s">
        <v>269</v>
      </c>
      <c r="H139" s="43" t="s">
        <v>40</v>
      </c>
      <c r="I139" s="43">
        <v>50</v>
      </c>
      <c r="J139" s="23" t="s">
        <v>372</v>
      </c>
      <c r="K139" s="23" t="s">
        <v>247</v>
      </c>
      <c r="L139" s="102"/>
      <c r="M139" s="23" t="s">
        <v>105</v>
      </c>
      <c r="N139" s="25"/>
      <c r="O139" s="28"/>
      <c r="P139" s="28"/>
      <c r="Q139" s="70"/>
      <c r="R139" s="70"/>
      <c r="S139" s="70"/>
      <c r="T139" s="25"/>
      <c r="U139" s="40"/>
      <c r="V139" s="41"/>
      <c r="W139" s="143"/>
      <c r="X139" s="23" t="s">
        <v>129</v>
      </c>
      <c r="Y139" s="23" t="s">
        <v>122</v>
      </c>
      <c r="Z139" s="100"/>
    </row>
    <row r="140" spans="2:26" ht="48" customHeight="1">
      <c r="B140" s="99" t="s">
        <v>270</v>
      </c>
      <c r="C140" s="108" t="s">
        <v>160</v>
      </c>
      <c r="D140" s="126" t="s">
        <v>267</v>
      </c>
      <c r="E140" s="105" t="s">
        <v>268</v>
      </c>
      <c r="F140" s="132" t="s">
        <v>268</v>
      </c>
      <c r="G140" s="132" t="s">
        <v>271</v>
      </c>
      <c r="H140" s="43" t="s">
        <v>40</v>
      </c>
      <c r="I140" s="43">
        <v>50</v>
      </c>
      <c r="J140" s="23" t="s">
        <v>127</v>
      </c>
      <c r="K140" s="23" t="s">
        <v>272</v>
      </c>
      <c r="L140" s="25"/>
      <c r="M140" s="23" t="s">
        <v>105</v>
      </c>
      <c r="N140" s="25"/>
      <c r="O140" s="28"/>
      <c r="P140" s="28"/>
      <c r="Q140" s="70"/>
      <c r="R140" s="70"/>
      <c r="S140" s="70"/>
      <c r="T140" s="25"/>
      <c r="U140" s="40"/>
      <c r="V140" s="40"/>
      <c r="W140" s="40"/>
      <c r="X140" s="23" t="s">
        <v>129</v>
      </c>
      <c r="Y140" s="23" t="s">
        <v>122</v>
      </c>
      <c r="Z140" s="100"/>
    </row>
    <row r="141" spans="2:26" ht="48">
      <c r="B141" s="22" t="s">
        <v>415</v>
      </c>
      <c r="C141" s="108" t="s">
        <v>160</v>
      </c>
      <c r="D141" s="119" t="s">
        <v>263</v>
      </c>
      <c r="E141" s="159" t="s">
        <v>416</v>
      </c>
      <c r="F141" s="142" t="s">
        <v>271</v>
      </c>
      <c r="G141" s="142" t="s">
        <v>271</v>
      </c>
      <c r="H141" s="43" t="s">
        <v>40</v>
      </c>
      <c r="I141" s="43">
        <v>50</v>
      </c>
      <c r="J141" s="23" t="s">
        <v>372</v>
      </c>
      <c r="K141" s="23" t="s">
        <v>272</v>
      </c>
      <c r="L141" s="102"/>
      <c r="M141" s="23" t="s">
        <v>105</v>
      </c>
      <c r="N141" s="25"/>
      <c r="O141" s="28"/>
      <c r="P141" s="28"/>
      <c r="Q141" s="70"/>
      <c r="R141" s="70"/>
      <c r="S141" s="70"/>
      <c r="T141" s="25"/>
      <c r="U141" s="40"/>
      <c r="V141" s="41"/>
      <c r="W141" s="143"/>
      <c r="X141" s="23" t="s">
        <v>129</v>
      </c>
      <c r="Y141" s="23" t="s">
        <v>122</v>
      </c>
      <c r="Z141" s="100"/>
    </row>
    <row r="142" spans="2:26" ht="48" customHeight="1">
      <c r="B142" s="99" t="s">
        <v>273</v>
      </c>
      <c r="C142" s="108" t="s">
        <v>160</v>
      </c>
      <c r="D142" s="126" t="s">
        <v>267</v>
      </c>
      <c r="E142" s="105" t="s">
        <v>268</v>
      </c>
      <c r="F142" s="132" t="s">
        <v>268</v>
      </c>
      <c r="G142" s="132" t="s">
        <v>274</v>
      </c>
      <c r="H142" s="43" t="s">
        <v>40</v>
      </c>
      <c r="I142" s="43">
        <v>50</v>
      </c>
      <c r="J142" s="23" t="s">
        <v>127</v>
      </c>
      <c r="K142" s="23" t="s">
        <v>272</v>
      </c>
      <c r="L142" s="25"/>
      <c r="M142" s="23" t="s">
        <v>105</v>
      </c>
      <c r="N142" s="25"/>
      <c r="O142" s="28"/>
      <c r="P142" s="28"/>
      <c r="Q142" s="70"/>
      <c r="R142" s="70"/>
      <c r="S142" s="70"/>
      <c r="T142" s="25"/>
      <c r="U142" s="40"/>
      <c r="V142" s="40"/>
      <c r="W142" s="40"/>
      <c r="X142" s="23" t="s">
        <v>129</v>
      </c>
      <c r="Y142" s="23" t="s">
        <v>122</v>
      </c>
      <c r="Z142" s="100"/>
    </row>
    <row r="143" spans="2:26" ht="48" customHeight="1">
      <c r="B143" s="22" t="s">
        <v>417</v>
      </c>
      <c r="C143" s="108" t="s">
        <v>160</v>
      </c>
      <c r="D143" s="119" t="s">
        <v>263</v>
      </c>
      <c r="E143" s="159" t="s">
        <v>416</v>
      </c>
      <c r="F143" s="142" t="s">
        <v>274</v>
      </c>
      <c r="G143" s="142" t="s">
        <v>274</v>
      </c>
      <c r="H143" s="43" t="s">
        <v>40</v>
      </c>
      <c r="I143" s="43">
        <v>50</v>
      </c>
      <c r="J143" s="23" t="s">
        <v>372</v>
      </c>
      <c r="K143" s="23" t="s">
        <v>272</v>
      </c>
      <c r="L143" s="102"/>
      <c r="M143" s="23" t="s">
        <v>105</v>
      </c>
      <c r="N143" s="25"/>
      <c r="O143" s="28"/>
      <c r="P143" s="28"/>
      <c r="Q143" s="70"/>
      <c r="R143" s="70"/>
      <c r="S143" s="70"/>
      <c r="T143" s="25"/>
      <c r="U143" s="40"/>
      <c r="V143" s="41"/>
      <c r="W143" s="143"/>
      <c r="X143" s="23" t="s">
        <v>129</v>
      </c>
      <c r="Y143" s="23" t="s">
        <v>122</v>
      </c>
      <c r="Z143" s="100"/>
    </row>
    <row r="144" spans="2:26" ht="48" customHeight="1">
      <c r="B144" s="99" t="s">
        <v>275</v>
      </c>
      <c r="C144" s="108" t="s">
        <v>160</v>
      </c>
      <c r="D144" s="126" t="s">
        <v>267</v>
      </c>
      <c r="E144" s="105" t="s">
        <v>268</v>
      </c>
      <c r="F144" s="132" t="s">
        <v>268</v>
      </c>
      <c r="G144" s="132" t="s">
        <v>276</v>
      </c>
      <c r="H144" s="43" t="s">
        <v>40</v>
      </c>
      <c r="I144" s="43">
        <v>50</v>
      </c>
      <c r="J144" s="23" t="s">
        <v>127</v>
      </c>
      <c r="K144" s="23" t="s">
        <v>272</v>
      </c>
      <c r="L144" s="25"/>
      <c r="M144" s="23" t="s">
        <v>105</v>
      </c>
      <c r="N144" s="25"/>
      <c r="O144" s="28"/>
      <c r="P144" s="28"/>
      <c r="Q144" s="70"/>
      <c r="R144" s="70"/>
      <c r="S144" s="70"/>
      <c r="T144" s="25"/>
      <c r="U144" s="40"/>
      <c r="V144" s="40"/>
      <c r="W144" s="40"/>
      <c r="X144" s="23" t="s">
        <v>129</v>
      </c>
      <c r="Y144" s="23" t="s">
        <v>122</v>
      </c>
      <c r="Z144" s="100"/>
    </row>
    <row r="145" spans="2:26" ht="48" customHeight="1">
      <c r="B145" s="22" t="s">
        <v>418</v>
      </c>
      <c r="C145" s="108" t="s">
        <v>160</v>
      </c>
      <c r="D145" s="119" t="s">
        <v>263</v>
      </c>
      <c r="E145" s="159" t="s">
        <v>416</v>
      </c>
      <c r="F145" s="142" t="s">
        <v>276</v>
      </c>
      <c r="G145" s="142" t="s">
        <v>276</v>
      </c>
      <c r="H145" s="43" t="s">
        <v>40</v>
      </c>
      <c r="I145" s="43">
        <v>50</v>
      </c>
      <c r="J145" s="23" t="s">
        <v>372</v>
      </c>
      <c r="K145" s="23" t="s">
        <v>272</v>
      </c>
      <c r="L145" s="102"/>
      <c r="M145" s="23" t="s">
        <v>105</v>
      </c>
      <c r="N145" s="25"/>
      <c r="O145" s="28"/>
      <c r="P145" s="28"/>
      <c r="Q145" s="70"/>
      <c r="R145" s="70"/>
      <c r="S145" s="70"/>
      <c r="T145" s="25"/>
      <c r="U145" s="40"/>
      <c r="V145" s="41"/>
      <c r="W145" s="143"/>
      <c r="X145" s="23" t="s">
        <v>129</v>
      </c>
      <c r="Y145" s="23" t="s">
        <v>122</v>
      </c>
      <c r="Z145" s="100"/>
    </row>
    <row r="146" spans="2:26" ht="84">
      <c r="B146" s="99" t="s">
        <v>277</v>
      </c>
      <c r="C146" s="108" t="s">
        <v>160</v>
      </c>
      <c r="D146" s="126" t="s">
        <v>278</v>
      </c>
      <c r="E146" s="105" t="s">
        <v>279</v>
      </c>
      <c r="F146" s="132" t="s">
        <v>279</v>
      </c>
      <c r="G146" s="132" t="s">
        <v>280</v>
      </c>
      <c r="H146" s="43" t="s">
        <v>40</v>
      </c>
      <c r="I146" s="43">
        <v>90</v>
      </c>
      <c r="J146" s="23" t="s">
        <v>127</v>
      </c>
      <c r="K146" s="23" t="s">
        <v>187</v>
      </c>
      <c r="L146" s="25"/>
      <c r="M146" s="23" t="s">
        <v>105</v>
      </c>
      <c r="N146" s="25"/>
      <c r="O146" s="28"/>
      <c r="P146" s="28"/>
      <c r="Q146" s="70">
        <v>14980004.280000001</v>
      </c>
      <c r="R146" s="70">
        <v>14980004.280000001</v>
      </c>
      <c r="S146" s="70">
        <v>14980004.280000001</v>
      </c>
      <c r="T146" s="25"/>
      <c r="U146" s="40"/>
      <c r="V146" s="40"/>
      <c r="W146" s="40"/>
      <c r="X146" s="23" t="s">
        <v>129</v>
      </c>
      <c r="Y146" s="23">
        <v>9</v>
      </c>
      <c r="Z146" s="100"/>
    </row>
    <row r="147" spans="2:26" ht="48">
      <c r="B147" s="22" t="s">
        <v>419</v>
      </c>
      <c r="C147" s="108" t="s">
        <v>160</v>
      </c>
      <c r="D147" s="119" t="s">
        <v>420</v>
      </c>
      <c r="E147" s="105" t="s">
        <v>421</v>
      </c>
      <c r="F147" s="142" t="s">
        <v>280</v>
      </c>
      <c r="G147" s="142" t="s">
        <v>280</v>
      </c>
      <c r="H147" s="43" t="s">
        <v>40</v>
      </c>
      <c r="I147" s="43">
        <v>90</v>
      </c>
      <c r="J147" s="23" t="s">
        <v>372</v>
      </c>
      <c r="K147" s="23" t="s">
        <v>187</v>
      </c>
      <c r="L147" s="102"/>
      <c r="M147" s="23" t="s">
        <v>105</v>
      </c>
      <c r="N147" s="25"/>
      <c r="O147" s="28"/>
      <c r="P147" s="28"/>
      <c r="Q147" s="70">
        <v>14980004.280000001</v>
      </c>
      <c r="R147" s="70">
        <v>14980004.280000001</v>
      </c>
      <c r="S147" s="70">
        <v>14980004.280000001</v>
      </c>
      <c r="T147" s="25"/>
      <c r="U147" s="40"/>
      <c r="V147" s="41"/>
      <c r="W147" s="143"/>
      <c r="X147" s="23" t="s">
        <v>129</v>
      </c>
      <c r="Y147" s="23">
        <v>9</v>
      </c>
      <c r="Z147" s="100"/>
    </row>
    <row r="148" spans="2:26" ht="45">
      <c r="B148" s="172" t="s">
        <v>495</v>
      </c>
      <c r="C148" s="195" t="s">
        <v>160</v>
      </c>
      <c r="D148" s="196" t="s">
        <v>420</v>
      </c>
      <c r="E148" s="188" t="s">
        <v>421</v>
      </c>
      <c r="F148" s="210" t="s">
        <v>280</v>
      </c>
      <c r="G148" s="210" t="s">
        <v>280</v>
      </c>
      <c r="H148" s="176" t="s">
        <v>40</v>
      </c>
      <c r="I148" s="176">
        <v>90</v>
      </c>
      <c r="J148" s="173" t="s">
        <v>458</v>
      </c>
      <c r="K148" s="173" t="s">
        <v>187</v>
      </c>
      <c r="L148" s="178"/>
      <c r="M148" s="173" t="s">
        <v>105</v>
      </c>
      <c r="N148" s="25"/>
      <c r="O148" s="28"/>
      <c r="P148" s="28"/>
      <c r="Q148" s="179">
        <v>14980004.280000001</v>
      </c>
      <c r="R148" s="179">
        <v>14980004.280000001</v>
      </c>
      <c r="S148" s="179">
        <v>14980004.280000001</v>
      </c>
      <c r="T148" s="206"/>
      <c r="U148" s="179">
        <f>SUM(Q148:S148)</f>
        <v>44940012.84</v>
      </c>
      <c r="V148" s="181">
        <f>U148*1.12</f>
        <v>50332814.38080001</v>
      </c>
      <c r="W148" s="207"/>
      <c r="X148" s="173" t="s">
        <v>129</v>
      </c>
      <c r="Y148" s="173"/>
      <c r="Z148" s="100"/>
    </row>
    <row r="149" spans="2:26" ht="72">
      <c r="B149" s="99" t="s">
        <v>281</v>
      </c>
      <c r="C149" s="108" t="s">
        <v>160</v>
      </c>
      <c r="D149" s="126" t="s">
        <v>282</v>
      </c>
      <c r="E149" s="133" t="s">
        <v>283</v>
      </c>
      <c r="F149" s="132" t="s">
        <v>283</v>
      </c>
      <c r="G149" s="132" t="s">
        <v>284</v>
      </c>
      <c r="H149" s="43" t="s">
        <v>40</v>
      </c>
      <c r="I149" s="43">
        <v>90</v>
      </c>
      <c r="J149" s="23" t="s">
        <v>127</v>
      </c>
      <c r="K149" s="23" t="s">
        <v>187</v>
      </c>
      <c r="L149" s="25"/>
      <c r="M149" s="23" t="s">
        <v>105</v>
      </c>
      <c r="N149" s="25"/>
      <c r="O149" s="28"/>
      <c r="P149" s="28"/>
      <c r="Q149" s="70"/>
      <c r="R149" s="70"/>
      <c r="S149" s="70"/>
      <c r="T149" s="25"/>
      <c r="U149" s="40"/>
      <c r="V149" s="40"/>
      <c r="W149" s="40"/>
      <c r="X149" s="23" t="s">
        <v>129</v>
      </c>
      <c r="Y149" s="23" t="s">
        <v>122</v>
      </c>
      <c r="Z149" s="100"/>
    </row>
    <row r="150" spans="2:26" ht="96">
      <c r="B150" s="22" t="s">
        <v>422</v>
      </c>
      <c r="C150" s="108" t="s">
        <v>160</v>
      </c>
      <c r="D150" s="119" t="s">
        <v>423</v>
      </c>
      <c r="E150" s="133" t="s">
        <v>424</v>
      </c>
      <c r="F150" s="142" t="s">
        <v>284</v>
      </c>
      <c r="G150" s="142" t="s">
        <v>284</v>
      </c>
      <c r="H150" s="43" t="s">
        <v>40</v>
      </c>
      <c r="I150" s="43">
        <v>90</v>
      </c>
      <c r="J150" s="23" t="s">
        <v>372</v>
      </c>
      <c r="K150" s="23" t="s">
        <v>187</v>
      </c>
      <c r="L150" s="102"/>
      <c r="M150" s="23" t="s">
        <v>105</v>
      </c>
      <c r="N150" s="25"/>
      <c r="O150" s="28"/>
      <c r="P150" s="28"/>
      <c r="Q150" s="70"/>
      <c r="R150" s="70"/>
      <c r="S150" s="70"/>
      <c r="T150" s="25"/>
      <c r="U150" s="40"/>
      <c r="V150" s="41"/>
      <c r="W150" s="143"/>
      <c r="X150" s="23" t="s">
        <v>129</v>
      </c>
      <c r="Y150" s="23" t="s">
        <v>122</v>
      </c>
      <c r="Z150" s="100"/>
    </row>
    <row r="151" spans="2:26" ht="48">
      <c r="B151" s="99" t="s">
        <v>285</v>
      </c>
      <c r="C151" s="108" t="s">
        <v>160</v>
      </c>
      <c r="D151" s="126" t="s">
        <v>286</v>
      </c>
      <c r="E151" s="128" t="s">
        <v>287</v>
      </c>
      <c r="F151" s="132" t="s">
        <v>288</v>
      </c>
      <c r="G151" s="132" t="s">
        <v>289</v>
      </c>
      <c r="H151" s="43" t="s">
        <v>40</v>
      </c>
      <c r="I151" s="43">
        <v>100</v>
      </c>
      <c r="J151" s="23" t="s">
        <v>127</v>
      </c>
      <c r="K151" s="23" t="s">
        <v>290</v>
      </c>
      <c r="L151" s="25"/>
      <c r="M151" s="23" t="s">
        <v>105</v>
      </c>
      <c r="N151" s="25"/>
      <c r="O151" s="28"/>
      <c r="P151" s="28"/>
      <c r="Q151" s="70">
        <v>96000</v>
      </c>
      <c r="R151" s="70">
        <v>96000</v>
      </c>
      <c r="S151" s="70">
        <v>96000</v>
      </c>
      <c r="T151" s="25"/>
      <c r="U151" s="40"/>
      <c r="V151" s="40"/>
      <c r="W151" s="40"/>
      <c r="X151" s="23" t="s">
        <v>129</v>
      </c>
      <c r="Y151" s="23">
        <v>9</v>
      </c>
      <c r="Z151" s="100"/>
    </row>
    <row r="152" spans="2:26" ht="48">
      <c r="B152" s="22" t="s">
        <v>425</v>
      </c>
      <c r="C152" s="108" t="s">
        <v>160</v>
      </c>
      <c r="D152" s="119" t="s">
        <v>286</v>
      </c>
      <c r="E152" s="118" t="s">
        <v>426</v>
      </c>
      <c r="F152" s="142" t="s">
        <v>289</v>
      </c>
      <c r="G152" s="142" t="s">
        <v>289</v>
      </c>
      <c r="H152" s="43" t="s">
        <v>55</v>
      </c>
      <c r="I152" s="43">
        <v>100</v>
      </c>
      <c r="J152" s="23" t="s">
        <v>427</v>
      </c>
      <c r="K152" s="23" t="s">
        <v>290</v>
      </c>
      <c r="L152" s="102"/>
      <c r="M152" s="23" t="s">
        <v>105</v>
      </c>
      <c r="N152" s="25"/>
      <c r="O152" s="28"/>
      <c r="P152" s="28"/>
      <c r="Q152" s="70">
        <v>96000</v>
      </c>
      <c r="R152" s="70">
        <v>96000</v>
      </c>
      <c r="S152" s="70">
        <v>96000</v>
      </c>
      <c r="T152" s="25"/>
      <c r="U152" s="40">
        <v>288000</v>
      </c>
      <c r="V152" s="41">
        <f>U152*1.12</f>
        <v>322560.00000000006</v>
      </c>
      <c r="W152" s="143"/>
      <c r="X152" s="23" t="s">
        <v>129</v>
      </c>
      <c r="Y152" s="23"/>
      <c r="Z152" s="100"/>
    </row>
    <row r="153" spans="2:26" ht="48">
      <c r="B153" s="99" t="s">
        <v>291</v>
      </c>
      <c r="C153" s="108" t="s">
        <v>160</v>
      </c>
      <c r="D153" s="126" t="s">
        <v>286</v>
      </c>
      <c r="E153" s="128" t="s">
        <v>287</v>
      </c>
      <c r="F153" s="132" t="s">
        <v>288</v>
      </c>
      <c r="G153" s="132" t="s">
        <v>292</v>
      </c>
      <c r="H153" s="43" t="s">
        <v>40</v>
      </c>
      <c r="I153" s="43">
        <v>100</v>
      </c>
      <c r="J153" s="23" t="s">
        <v>127</v>
      </c>
      <c r="K153" s="23" t="s">
        <v>293</v>
      </c>
      <c r="L153" s="25"/>
      <c r="M153" s="23" t="s">
        <v>105</v>
      </c>
      <c r="N153" s="25"/>
      <c r="O153" s="28"/>
      <c r="P153" s="28"/>
      <c r="Q153" s="70">
        <v>40000</v>
      </c>
      <c r="R153" s="70">
        <v>40000</v>
      </c>
      <c r="S153" s="70">
        <v>40000</v>
      </c>
      <c r="T153" s="25"/>
      <c r="U153" s="40"/>
      <c r="V153" s="40"/>
      <c r="W153" s="40"/>
      <c r="X153" s="23" t="s">
        <v>129</v>
      </c>
      <c r="Y153" s="23">
        <v>9</v>
      </c>
      <c r="Z153" s="100"/>
    </row>
    <row r="154" spans="2:26" ht="48">
      <c r="B154" s="22" t="s">
        <v>428</v>
      </c>
      <c r="C154" s="108" t="s">
        <v>160</v>
      </c>
      <c r="D154" s="119" t="s">
        <v>286</v>
      </c>
      <c r="E154" s="118" t="s">
        <v>426</v>
      </c>
      <c r="F154" s="142" t="s">
        <v>292</v>
      </c>
      <c r="G154" s="142" t="s">
        <v>292</v>
      </c>
      <c r="H154" s="43" t="s">
        <v>55</v>
      </c>
      <c r="I154" s="43">
        <v>100</v>
      </c>
      <c r="J154" s="23" t="s">
        <v>427</v>
      </c>
      <c r="K154" s="23" t="s">
        <v>293</v>
      </c>
      <c r="L154" s="102"/>
      <c r="M154" s="23" t="s">
        <v>105</v>
      </c>
      <c r="N154" s="25"/>
      <c r="O154" s="28"/>
      <c r="P154" s="28"/>
      <c r="Q154" s="70">
        <v>40000</v>
      </c>
      <c r="R154" s="70">
        <v>40000</v>
      </c>
      <c r="S154" s="70">
        <v>40000</v>
      </c>
      <c r="T154" s="25"/>
      <c r="U154" s="40">
        <v>120000</v>
      </c>
      <c r="V154" s="41">
        <f>U154*1.12</f>
        <v>134400</v>
      </c>
      <c r="W154" s="143"/>
      <c r="X154" s="23" t="s">
        <v>129</v>
      </c>
      <c r="Y154" s="23"/>
      <c r="Z154" s="100"/>
    </row>
    <row r="155" spans="2:26" ht="60">
      <c r="B155" s="99" t="s">
        <v>294</v>
      </c>
      <c r="C155" s="108" t="s">
        <v>160</v>
      </c>
      <c r="D155" s="126" t="s">
        <v>286</v>
      </c>
      <c r="E155" s="134" t="s">
        <v>287</v>
      </c>
      <c r="F155" s="134" t="s">
        <v>288</v>
      </c>
      <c r="G155" s="109" t="s">
        <v>295</v>
      </c>
      <c r="H155" s="43" t="s">
        <v>40</v>
      </c>
      <c r="I155" s="43">
        <v>100</v>
      </c>
      <c r="J155" s="23" t="s">
        <v>127</v>
      </c>
      <c r="K155" s="23" t="s">
        <v>296</v>
      </c>
      <c r="L155" s="25"/>
      <c r="M155" s="23" t="s">
        <v>105</v>
      </c>
      <c r="N155" s="25"/>
      <c r="O155" s="28"/>
      <c r="P155" s="28"/>
      <c r="Q155" s="70">
        <v>9260000</v>
      </c>
      <c r="R155" s="70">
        <f>Q155</f>
        <v>9260000</v>
      </c>
      <c r="S155" s="70">
        <f>Q155</f>
        <v>9260000</v>
      </c>
      <c r="T155" s="25"/>
      <c r="U155" s="40"/>
      <c r="V155" s="40"/>
      <c r="W155" s="40"/>
      <c r="X155" s="23" t="s">
        <v>129</v>
      </c>
      <c r="Y155" s="23">
        <v>9</v>
      </c>
      <c r="Z155" s="100"/>
    </row>
    <row r="156" spans="2:26" ht="60">
      <c r="B156" s="22" t="s">
        <v>429</v>
      </c>
      <c r="C156" s="108" t="s">
        <v>160</v>
      </c>
      <c r="D156" s="119" t="s">
        <v>286</v>
      </c>
      <c r="E156" s="118" t="s">
        <v>430</v>
      </c>
      <c r="F156" s="142" t="s">
        <v>430</v>
      </c>
      <c r="G156" s="142" t="s">
        <v>295</v>
      </c>
      <c r="H156" s="43" t="s">
        <v>55</v>
      </c>
      <c r="I156" s="43">
        <v>100</v>
      </c>
      <c r="J156" s="23" t="s">
        <v>427</v>
      </c>
      <c r="K156" s="23" t="s">
        <v>296</v>
      </c>
      <c r="L156" s="102"/>
      <c r="M156" s="23" t="s">
        <v>105</v>
      </c>
      <c r="N156" s="25"/>
      <c r="O156" s="28"/>
      <c r="P156" s="28"/>
      <c r="Q156" s="70">
        <v>9260000</v>
      </c>
      <c r="R156" s="70">
        <f>Q156</f>
        <v>9260000</v>
      </c>
      <c r="S156" s="70">
        <f>Q156</f>
        <v>9260000</v>
      </c>
      <c r="T156" s="25"/>
      <c r="U156" s="40">
        <v>27780000</v>
      </c>
      <c r="V156" s="41">
        <f>U156*1.12</f>
        <v>31113600.000000004</v>
      </c>
      <c r="W156" s="143"/>
      <c r="X156" s="23" t="s">
        <v>129</v>
      </c>
      <c r="Y156" s="23"/>
      <c r="Z156" s="100"/>
    </row>
    <row r="157" spans="2:26" ht="48">
      <c r="B157" s="99" t="s">
        <v>297</v>
      </c>
      <c r="C157" s="108" t="s">
        <v>160</v>
      </c>
      <c r="D157" s="126" t="s">
        <v>286</v>
      </c>
      <c r="E157" s="134" t="s">
        <v>287</v>
      </c>
      <c r="F157" s="134" t="s">
        <v>288</v>
      </c>
      <c r="G157" s="132" t="s">
        <v>298</v>
      </c>
      <c r="H157" s="43" t="s">
        <v>40</v>
      </c>
      <c r="I157" s="43">
        <v>100</v>
      </c>
      <c r="J157" s="23" t="s">
        <v>127</v>
      </c>
      <c r="K157" s="23" t="s">
        <v>290</v>
      </c>
      <c r="L157" s="25"/>
      <c r="M157" s="23" t="s">
        <v>105</v>
      </c>
      <c r="N157" s="25"/>
      <c r="O157" s="28"/>
      <c r="P157" s="28"/>
      <c r="Q157" s="70">
        <v>500000</v>
      </c>
      <c r="R157" s="70">
        <v>500000</v>
      </c>
      <c r="S157" s="70">
        <v>500000</v>
      </c>
      <c r="T157" s="25"/>
      <c r="U157" s="40"/>
      <c r="V157" s="40"/>
      <c r="W157" s="40"/>
      <c r="X157" s="23" t="s">
        <v>129</v>
      </c>
      <c r="Y157" s="23">
        <v>9</v>
      </c>
      <c r="Z157" s="100"/>
    </row>
    <row r="158" spans="2:26" ht="48">
      <c r="B158" s="22" t="s">
        <v>431</v>
      </c>
      <c r="C158" s="108" t="s">
        <v>160</v>
      </c>
      <c r="D158" s="119" t="s">
        <v>286</v>
      </c>
      <c r="E158" s="118" t="s">
        <v>426</v>
      </c>
      <c r="F158" s="142" t="s">
        <v>298</v>
      </c>
      <c r="G158" s="142" t="s">
        <v>298</v>
      </c>
      <c r="H158" s="43" t="s">
        <v>55</v>
      </c>
      <c r="I158" s="43">
        <v>100</v>
      </c>
      <c r="J158" s="23" t="s">
        <v>427</v>
      </c>
      <c r="K158" s="23" t="s">
        <v>290</v>
      </c>
      <c r="L158" s="102"/>
      <c r="M158" s="23" t="s">
        <v>105</v>
      </c>
      <c r="N158" s="25"/>
      <c r="O158" s="28"/>
      <c r="P158" s="28"/>
      <c r="Q158" s="70">
        <v>500000</v>
      </c>
      <c r="R158" s="70">
        <v>500000</v>
      </c>
      <c r="S158" s="70">
        <v>500000</v>
      </c>
      <c r="T158" s="25"/>
      <c r="U158" s="40">
        <v>1500000</v>
      </c>
      <c r="V158" s="41">
        <f>U158*1.12</f>
        <v>1680000.0000000002</v>
      </c>
      <c r="W158" s="143"/>
      <c r="X158" s="23" t="s">
        <v>129</v>
      </c>
      <c r="Y158" s="23"/>
      <c r="Z158" s="100"/>
    </row>
    <row r="159" spans="2:26" ht="48">
      <c r="B159" s="99" t="s">
        <v>299</v>
      </c>
      <c r="C159" s="108" t="s">
        <v>160</v>
      </c>
      <c r="D159" s="126" t="s">
        <v>286</v>
      </c>
      <c r="E159" s="134" t="s">
        <v>287</v>
      </c>
      <c r="F159" s="134" t="s">
        <v>288</v>
      </c>
      <c r="G159" s="132" t="s">
        <v>300</v>
      </c>
      <c r="H159" s="43" t="s">
        <v>40</v>
      </c>
      <c r="I159" s="43">
        <v>100</v>
      </c>
      <c r="J159" s="23" t="s">
        <v>127</v>
      </c>
      <c r="K159" s="23" t="s">
        <v>293</v>
      </c>
      <c r="L159" s="25"/>
      <c r="M159" s="23" t="s">
        <v>105</v>
      </c>
      <c r="N159" s="25"/>
      <c r="O159" s="28"/>
      <c r="P159" s="28"/>
      <c r="Q159" s="70">
        <v>200000</v>
      </c>
      <c r="R159" s="70">
        <v>200000</v>
      </c>
      <c r="S159" s="70">
        <v>200000</v>
      </c>
      <c r="T159" s="25"/>
      <c r="U159" s="40"/>
      <c r="V159" s="40"/>
      <c r="W159" s="40"/>
      <c r="X159" s="23" t="s">
        <v>129</v>
      </c>
      <c r="Y159" s="23">
        <v>9</v>
      </c>
      <c r="Z159" s="100"/>
    </row>
    <row r="160" spans="2:26" ht="48">
      <c r="B160" s="22" t="s">
        <v>432</v>
      </c>
      <c r="C160" s="108" t="s">
        <v>160</v>
      </c>
      <c r="D160" s="119" t="s">
        <v>286</v>
      </c>
      <c r="E160" s="118" t="s">
        <v>426</v>
      </c>
      <c r="F160" s="142" t="s">
        <v>300</v>
      </c>
      <c r="G160" s="142" t="s">
        <v>300</v>
      </c>
      <c r="H160" s="43" t="s">
        <v>55</v>
      </c>
      <c r="I160" s="43">
        <v>100</v>
      </c>
      <c r="J160" s="23" t="s">
        <v>427</v>
      </c>
      <c r="K160" s="23" t="s">
        <v>293</v>
      </c>
      <c r="L160" s="102"/>
      <c r="M160" s="23" t="s">
        <v>105</v>
      </c>
      <c r="N160" s="25"/>
      <c r="O160" s="28"/>
      <c r="P160" s="28"/>
      <c r="Q160" s="70">
        <v>200000</v>
      </c>
      <c r="R160" s="70">
        <v>200000</v>
      </c>
      <c r="S160" s="70">
        <v>200000</v>
      </c>
      <c r="T160" s="25"/>
      <c r="U160" s="40">
        <v>600000</v>
      </c>
      <c r="V160" s="41">
        <f>U160*1.12</f>
        <v>672000.0000000001</v>
      </c>
      <c r="W160" s="143"/>
      <c r="X160" s="23" t="s">
        <v>129</v>
      </c>
      <c r="Y160" s="23"/>
      <c r="Z160" s="100"/>
    </row>
    <row r="161" spans="2:26" ht="60">
      <c r="B161" s="99" t="s">
        <v>301</v>
      </c>
      <c r="C161" s="108" t="s">
        <v>160</v>
      </c>
      <c r="D161" s="128" t="s">
        <v>302</v>
      </c>
      <c r="E161" s="132" t="s">
        <v>303</v>
      </c>
      <c r="F161" s="132" t="s">
        <v>304</v>
      </c>
      <c r="G161" s="132" t="s">
        <v>304</v>
      </c>
      <c r="H161" s="43" t="s">
        <v>40</v>
      </c>
      <c r="I161" s="112">
        <v>60</v>
      </c>
      <c r="J161" s="23" t="s">
        <v>127</v>
      </c>
      <c r="K161" s="135" t="s">
        <v>305</v>
      </c>
      <c r="L161" s="25"/>
      <c r="M161" s="23" t="s">
        <v>105</v>
      </c>
      <c r="N161" s="25"/>
      <c r="O161" s="28"/>
      <c r="P161" s="28"/>
      <c r="Q161" s="70">
        <v>19900000</v>
      </c>
      <c r="R161" s="70">
        <v>20500000</v>
      </c>
      <c r="S161" s="70">
        <v>20500000</v>
      </c>
      <c r="T161" s="25"/>
      <c r="U161" s="40"/>
      <c r="V161" s="40"/>
      <c r="W161" s="40"/>
      <c r="X161" s="23" t="s">
        <v>129</v>
      </c>
      <c r="Y161" s="23">
        <v>9</v>
      </c>
      <c r="Z161" s="100"/>
    </row>
    <row r="162" spans="2:26" ht="60">
      <c r="B162" s="22" t="s">
        <v>433</v>
      </c>
      <c r="C162" s="108" t="s">
        <v>160</v>
      </c>
      <c r="D162" s="119" t="s">
        <v>286</v>
      </c>
      <c r="E162" s="118" t="s">
        <v>426</v>
      </c>
      <c r="F162" s="142" t="s">
        <v>304</v>
      </c>
      <c r="G162" s="142" t="s">
        <v>304</v>
      </c>
      <c r="H162" s="43" t="s">
        <v>55</v>
      </c>
      <c r="I162" s="112">
        <v>60</v>
      </c>
      <c r="J162" s="23" t="s">
        <v>427</v>
      </c>
      <c r="K162" s="135" t="s">
        <v>305</v>
      </c>
      <c r="L162" s="102"/>
      <c r="M162" s="23" t="s">
        <v>105</v>
      </c>
      <c r="N162" s="25"/>
      <c r="O162" s="28"/>
      <c r="P162" s="28"/>
      <c r="Q162" s="70">
        <v>19900000</v>
      </c>
      <c r="R162" s="70">
        <v>20500000</v>
      </c>
      <c r="S162" s="70">
        <v>20500000</v>
      </c>
      <c r="T162" s="25"/>
      <c r="U162" s="40">
        <v>60900000</v>
      </c>
      <c r="V162" s="41">
        <f>U162*1.12</f>
        <v>68208000</v>
      </c>
      <c r="W162" s="143"/>
      <c r="X162" s="23" t="s">
        <v>129</v>
      </c>
      <c r="Y162" s="23"/>
      <c r="Z162" s="100"/>
    </row>
    <row r="163" spans="2:26" ht="48">
      <c r="B163" s="99" t="s">
        <v>306</v>
      </c>
      <c r="C163" s="108" t="s">
        <v>160</v>
      </c>
      <c r="D163" s="128" t="s">
        <v>302</v>
      </c>
      <c r="E163" s="132" t="s">
        <v>303</v>
      </c>
      <c r="F163" s="132" t="s">
        <v>307</v>
      </c>
      <c r="G163" s="132" t="s">
        <v>308</v>
      </c>
      <c r="H163" s="43" t="s">
        <v>40</v>
      </c>
      <c r="I163" s="112">
        <v>60</v>
      </c>
      <c r="J163" s="23" t="s">
        <v>127</v>
      </c>
      <c r="K163" s="23" t="s">
        <v>296</v>
      </c>
      <c r="L163" s="25"/>
      <c r="M163" s="23" t="s">
        <v>105</v>
      </c>
      <c r="N163" s="25"/>
      <c r="O163" s="28"/>
      <c r="P163" s="28"/>
      <c r="Q163" s="70">
        <v>3700000</v>
      </c>
      <c r="R163" s="70">
        <v>3700000</v>
      </c>
      <c r="S163" s="70">
        <v>3700000</v>
      </c>
      <c r="T163" s="25"/>
      <c r="U163" s="40"/>
      <c r="V163" s="40"/>
      <c r="W163" s="40"/>
      <c r="X163" s="23" t="s">
        <v>129</v>
      </c>
      <c r="Y163" s="23">
        <v>9</v>
      </c>
      <c r="Z163" s="100"/>
    </row>
    <row r="164" spans="2:26" ht="48">
      <c r="B164" s="22" t="s">
        <v>434</v>
      </c>
      <c r="C164" s="108" t="s">
        <v>160</v>
      </c>
      <c r="D164" s="119" t="s">
        <v>286</v>
      </c>
      <c r="E164" s="118" t="s">
        <v>426</v>
      </c>
      <c r="F164" s="142" t="s">
        <v>307</v>
      </c>
      <c r="G164" s="142" t="s">
        <v>308</v>
      </c>
      <c r="H164" s="43" t="s">
        <v>55</v>
      </c>
      <c r="I164" s="112">
        <v>60</v>
      </c>
      <c r="J164" s="23" t="s">
        <v>427</v>
      </c>
      <c r="K164" s="23" t="s">
        <v>296</v>
      </c>
      <c r="L164" s="102"/>
      <c r="M164" s="23" t="s">
        <v>105</v>
      </c>
      <c r="N164" s="25"/>
      <c r="O164" s="28"/>
      <c r="P164" s="28"/>
      <c r="Q164" s="70">
        <v>3700000</v>
      </c>
      <c r="R164" s="70">
        <v>3700000</v>
      </c>
      <c r="S164" s="70">
        <v>3700000</v>
      </c>
      <c r="T164" s="25"/>
      <c r="U164" s="40">
        <v>11100000</v>
      </c>
      <c r="V164" s="41">
        <f>U164*1.12</f>
        <v>12432000.000000002</v>
      </c>
      <c r="W164" s="143"/>
      <c r="X164" s="23" t="s">
        <v>129</v>
      </c>
      <c r="Y164" s="23"/>
      <c r="Z164" s="100"/>
    </row>
    <row r="165" spans="2:26" ht="60">
      <c r="B165" s="99" t="s">
        <v>309</v>
      </c>
      <c r="C165" s="108" t="s">
        <v>160</v>
      </c>
      <c r="D165" s="126" t="s">
        <v>310</v>
      </c>
      <c r="E165" s="128" t="s">
        <v>311</v>
      </c>
      <c r="F165" s="132" t="s">
        <v>311</v>
      </c>
      <c r="G165" s="132" t="s">
        <v>312</v>
      </c>
      <c r="H165" s="43" t="s">
        <v>40</v>
      </c>
      <c r="I165" s="112">
        <v>60</v>
      </c>
      <c r="J165" s="23" t="s">
        <v>127</v>
      </c>
      <c r="K165" s="23" t="s">
        <v>313</v>
      </c>
      <c r="L165" s="25"/>
      <c r="M165" s="23" t="s">
        <v>105</v>
      </c>
      <c r="N165" s="25"/>
      <c r="O165" s="28"/>
      <c r="P165" s="28"/>
      <c r="Q165" s="70">
        <v>3891000</v>
      </c>
      <c r="R165" s="70">
        <v>3891000</v>
      </c>
      <c r="S165" s="70">
        <v>3891000</v>
      </c>
      <c r="T165" s="25"/>
      <c r="U165" s="40"/>
      <c r="V165" s="40"/>
      <c r="W165" s="40"/>
      <c r="X165" s="23" t="s">
        <v>129</v>
      </c>
      <c r="Y165" s="23">
        <v>9</v>
      </c>
      <c r="Z165" s="100"/>
    </row>
    <row r="166" spans="2:26" ht="60">
      <c r="B166" s="22" t="s">
        <v>435</v>
      </c>
      <c r="C166" s="108" t="s">
        <v>160</v>
      </c>
      <c r="D166" s="119" t="s">
        <v>402</v>
      </c>
      <c r="E166" s="118" t="s">
        <v>436</v>
      </c>
      <c r="F166" s="142" t="s">
        <v>312</v>
      </c>
      <c r="G166" s="142" t="s">
        <v>312</v>
      </c>
      <c r="H166" s="43" t="s">
        <v>55</v>
      </c>
      <c r="I166" s="112">
        <v>60</v>
      </c>
      <c r="J166" s="23" t="s">
        <v>427</v>
      </c>
      <c r="K166" s="23" t="s">
        <v>313</v>
      </c>
      <c r="L166" s="102"/>
      <c r="M166" s="23" t="s">
        <v>105</v>
      </c>
      <c r="N166" s="25"/>
      <c r="O166" s="28"/>
      <c r="P166" s="28"/>
      <c r="Q166" s="70">
        <v>3891000</v>
      </c>
      <c r="R166" s="70">
        <v>3891000</v>
      </c>
      <c r="S166" s="70">
        <v>3891000</v>
      </c>
      <c r="T166" s="25"/>
      <c r="U166" s="40">
        <v>11673000</v>
      </c>
      <c r="V166" s="41">
        <f>U166*1.12</f>
        <v>13073760.000000002</v>
      </c>
      <c r="W166" s="143"/>
      <c r="X166" s="23" t="s">
        <v>129</v>
      </c>
      <c r="Y166" s="23"/>
      <c r="Z166" s="100"/>
    </row>
    <row r="167" spans="2:26" ht="60">
      <c r="B167" s="99" t="s">
        <v>314</v>
      </c>
      <c r="C167" s="108" t="s">
        <v>160</v>
      </c>
      <c r="D167" s="126" t="s">
        <v>315</v>
      </c>
      <c r="E167" s="128" t="s">
        <v>316</v>
      </c>
      <c r="F167" s="132" t="s">
        <v>317</v>
      </c>
      <c r="G167" s="132" t="s">
        <v>318</v>
      </c>
      <c r="H167" s="43" t="s">
        <v>40</v>
      </c>
      <c r="I167" s="112">
        <v>70</v>
      </c>
      <c r="J167" s="23" t="s">
        <v>127</v>
      </c>
      <c r="K167" s="23" t="s">
        <v>242</v>
      </c>
      <c r="L167" s="25"/>
      <c r="M167" s="23" t="s">
        <v>105</v>
      </c>
      <c r="N167" s="25"/>
      <c r="O167" s="28"/>
      <c r="P167" s="28"/>
      <c r="Q167" s="70">
        <v>7974720</v>
      </c>
      <c r="R167" s="70">
        <v>7974720</v>
      </c>
      <c r="S167" s="70">
        <v>7974720</v>
      </c>
      <c r="T167" s="25"/>
      <c r="U167" s="40"/>
      <c r="V167" s="40"/>
      <c r="W167" s="40"/>
      <c r="X167" s="23" t="s">
        <v>129</v>
      </c>
      <c r="Y167" s="23">
        <v>9</v>
      </c>
      <c r="Z167" s="100"/>
    </row>
    <row r="168" spans="2:26" ht="60">
      <c r="B168" s="22" t="s">
        <v>437</v>
      </c>
      <c r="C168" s="108" t="s">
        <v>160</v>
      </c>
      <c r="D168" s="119" t="s">
        <v>438</v>
      </c>
      <c r="E168" s="118" t="s">
        <v>439</v>
      </c>
      <c r="F168" s="142" t="s">
        <v>318</v>
      </c>
      <c r="G168" s="142" t="s">
        <v>318</v>
      </c>
      <c r="H168" s="43" t="s">
        <v>55</v>
      </c>
      <c r="I168" s="112">
        <v>70</v>
      </c>
      <c r="J168" s="23" t="s">
        <v>427</v>
      </c>
      <c r="K168" s="23" t="s">
        <v>242</v>
      </c>
      <c r="L168" s="102"/>
      <c r="M168" s="23" t="s">
        <v>105</v>
      </c>
      <c r="N168" s="25"/>
      <c r="O168" s="28"/>
      <c r="P168" s="28"/>
      <c r="Q168" s="70">
        <v>7974720</v>
      </c>
      <c r="R168" s="70">
        <v>7974720</v>
      </c>
      <c r="S168" s="70">
        <v>7974720</v>
      </c>
      <c r="T168" s="25"/>
      <c r="U168" s="40">
        <v>23924160</v>
      </c>
      <c r="V168" s="41">
        <f>U168*1.12</f>
        <v>26795059.200000003</v>
      </c>
      <c r="W168" s="143"/>
      <c r="X168" s="23" t="s">
        <v>129</v>
      </c>
      <c r="Y168" s="23"/>
      <c r="Z168" s="100"/>
    </row>
    <row r="169" spans="2:26" ht="48">
      <c r="B169" s="99" t="s">
        <v>319</v>
      </c>
      <c r="C169" s="108" t="s">
        <v>160</v>
      </c>
      <c r="D169" s="126" t="s">
        <v>315</v>
      </c>
      <c r="E169" s="128" t="s">
        <v>316</v>
      </c>
      <c r="F169" s="132" t="s">
        <v>317</v>
      </c>
      <c r="G169" s="132" t="s">
        <v>320</v>
      </c>
      <c r="H169" s="43" t="s">
        <v>40</v>
      </c>
      <c r="I169" s="112">
        <v>70</v>
      </c>
      <c r="J169" s="23" t="s">
        <v>127</v>
      </c>
      <c r="K169" s="23" t="s">
        <v>242</v>
      </c>
      <c r="L169" s="25"/>
      <c r="M169" s="23" t="s">
        <v>105</v>
      </c>
      <c r="N169" s="25"/>
      <c r="O169" s="28"/>
      <c r="P169" s="28"/>
      <c r="Q169" s="70">
        <v>4250880</v>
      </c>
      <c r="R169" s="70">
        <v>4250000.000000005</v>
      </c>
      <c r="S169" s="70">
        <v>4250000.000000005</v>
      </c>
      <c r="T169" s="25"/>
      <c r="U169" s="40"/>
      <c r="V169" s="40"/>
      <c r="W169" s="40"/>
      <c r="X169" s="23" t="s">
        <v>129</v>
      </c>
      <c r="Y169" s="23">
        <v>9</v>
      </c>
      <c r="Z169" s="100"/>
    </row>
    <row r="170" spans="2:26" ht="48">
      <c r="B170" s="22" t="s">
        <v>440</v>
      </c>
      <c r="C170" s="108" t="s">
        <v>160</v>
      </c>
      <c r="D170" s="119" t="s">
        <v>438</v>
      </c>
      <c r="E170" s="118" t="s">
        <v>441</v>
      </c>
      <c r="F170" s="142" t="s">
        <v>320</v>
      </c>
      <c r="G170" s="142" t="s">
        <v>320</v>
      </c>
      <c r="H170" s="43" t="s">
        <v>55</v>
      </c>
      <c r="I170" s="112">
        <v>70</v>
      </c>
      <c r="J170" s="23" t="s">
        <v>427</v>
      </c>
      <c r="K170" s="23" t="s">
        <v>242</v>
      </c>
      <c r="L170" s="102"/>
      <c r="M170" s="23" t="s">
        <v>105</v>
      </c>
      <c r="N170" s="25"/>
      <c r="O170" s="28"/>
      <c r="P170" s="28"/>
      <c r="Q170" s="70">
        <v>4250880</v>
      </c>
      <c r="R170" s="70">
        <v>4250000.000000005</v>
      </c>
      <c r="S170" s="70">
        <v>4250000.000000005</v>
      </c>
      <c r="T170" s="25"/>
      <c r="U170" s="40">
        <v>12750880.000000007</v>
      </c>
      <c r="V170" s="41">
        <f>U170*1.12</f>
        <v>14280985.600000009</v>
      </c>
      <c r="W170" s="143"/>
      <c r="X170" s="23" t="s">
        <v>129</v>
      </c>
      <c r="Y170" s="23"/>
      <c r="Z170" s="100"/>
    </row>
    <row r="171" spans="2:26" ht="48">
      <c r="B171" s="99" t="s">
        <v>321</v>
      </c>
      <c r="C171" s="108" t="s">
        <v>160</v>
      </c>
      <c r="D171" s="126" t="s">
        <v>315</v>
      </c>
      <c r="E171" s="128" t="s">
        <v>316</v>
      </c>
      <c r="F171" s="132" t="s">
        <v>317</v>
      </c>
      <c r="G171" s="132" t="s">
        <v>322</v>
      </c>
      <c r="H171" s="43" t="s">
        <v>40</v>
      </c>
      <c r="I171" s="112">
        <v>70</v>
      </c>
      <c r="J171" s="23" t="s">
        <v>127</v>
      </c>
      <c r="K171" s="23" t="s">
        <v>323</v>
      </c>
      <c r="L171" s="25"/>
      <c r="M171" s="23" t="s">
        <v>105</v>
      </c>
      <c r="N171" s="25"/>
      <c r="O171" s="28"/>
      <c r="P171" s="28"/>
      <c r="Q171" s="70">
        <v>1759000</v>
      </c>
      <c r="R171" s="70">
        <v>1759000</v>
      </c>
      <c r="S171" s="70">
        <v>1759000</v>
      </c>
      <c r="T171" s="25"/>
      <c r="U171" s="40"/>
      <c r="V171" s="40"/>
      <c r="W171" s="40"/>
      <c r="X171" s="23" t="s">
        <v>129</v>
      </c>
      <c r="Y171" s="23">
        <v>9</v>
      </c>
      <c r="Z171" s="100"/>
    </row>
    <row r="172" spans="2:26" ht="48">
      <c r="B172" s="22" t="s">
        <v>442</v>
      </c>
      <c r="C172" s="108" t="s">
        <v>160</v>
      </c>
      <c r="D172" s="119" t="s">
        <v>438</v>
      </c>
      <c r="E172" s="118" t="s">
        <v>441</v>
      </c>
      <c r="F172" s="142" t="s">
        <v>322</v>
      </c>
      <c r="G172" s="142" t="s">
        <v>322</v>
      </c>
      <c r="H172" s="43" t="s">
        <v>55</v>
      </c>
      <c r="I172" s="112">
        <v>70</v>
      </c>
      <c r="J172" s="23" t="s">
        <v>427</v>
      </c>
      <c r="K172" s="23" t="s">
        <v>323</v>
      </c>
      <c r="L172" s="102"/>
      <c r="M172" s="23" t="s">
        <v>105</v>
      </c>
      <c r="N172" s="25"/>
      <c r="O172" s="28"/>
      <c r="P172" s="28"/>
      <c r="Q172" s="70">
        <v>1759000</v>
      </c>
      <c r="R172" s="70">
        <v>1759000</v>
      </c>
      <c r="S172" s="70">
        <v>1759000</v>
      </c>
      <c r="T172" s="25"/>
      <c r="U172" s="40">
        <v>5277000</v>
      </c>
      <c r="V172" s="41">
        <f>U172*1.12</f>
        <v>5910240.000000001</v>
      </c>
      <c r="W172" s="143"/>
      <c r="X172" s="23" t="s">
        <v>129</v>
      </c>
      <c r="Y172" s="23"/>
      <c r="Z172" s="100"/>
    </row>
    <row r="173" spans="2:26" ht="48">
      <c r="B173" s="99" t="s">
        <v>324</v>
      </c>
      <c r="C173" s="108" t="s">
        <v>160</v>
      </c>
      <c r="D173" s="126" t="s">
        <v>325</v>
      </c>
      <c r="E173" s="136" t="s">
        <v>326</v>
      </c>
      <c r="F173" s="132" t="s">
        <v>327</v>
      </c>
      <c r="G173" s="132" t="s">
        <v>328</v>
      </c>
      <c r="H173" s="43" t="s">
        <v>40</v>
      </c>
      <c r="I173" s="112">
        <v>70</v>
      </c>
      <c r="J173" s="23" t="s">
        <v>127</v>
      </c>
      <c r="K173" s="23" t="s">
        <v>187</v>
      </c>
      <c r="L173" s="25"/>
      <c r="M173" s="23" t="s">
        <v>105</v>
      </c>
      <c r="N173" s="25"/>
      <c r="O173" s="28"/>
      <c r="P173" s="28"/>
      <c r="Q173" s="70">
        <v>8000000</v>
      </c>
      <c r="R173" s="70">
        <v>8000000</v>
      </c>
      <c r="S173" s="70">
        <v>8000000</v>
      </c>
      <c r="T173" s="25"/>
      <c r="U173" s="40"/>
      <c r="V173" s="40"/>
      <c r="W173" s="40"/>
      <c r="X173" s="23" t="s">
        <v>129</v>
      </c>
      <c r="Y173" s="23">
        <v>9</v>
      </c>
      <c r="Z173" s="100"/>
    </row>
    <row r="174" spans="2:26" ht="48">
      <c r="B174" s="22" t="s">
        <v>443</v>
      </c>
      <c r="C174" s="108" t="s">
        <v>160</v>
      </c>
      <c r="D174" s="119" t="s">
        <v>402</v>
      </c>
      <c r="E174" s="136" t="s">
        <v>444</v>
      </c>
      <c r="F174" s="142" t="s">
        <v>328</v>
      </c>
      <c r="G174" s="142" t="s">
        <v>328</v>
      </c>
      <c r="H174" s="43" t="s">
        <v>40</v>
      </c>
      <c r="I174" s="112">
        <v>70</v>
      </c>
      <c r="J174" s="23" t="s">
        <v>427</v>
      </c>
      <c r="K174" s="23" t="s">
        <v>187</v>
      </c>
      <c r="L174" s="102"/>
      <c r="M174" s="23" t="s">
        <v>105</v>
      </c>
      <c r="N174" s="25"/>
      <c r="O174" s="28"/>
      <c r="P174" s="28"/>
      <c r="Q174" s="70">
        <v>8000000</v>
      </c>
      <c r="R174" s="70">
        <v>8000000</v>
      </c>
      <c r="S174" s="70">
        <v>8000000</v>
      </c>
      <c r="T174" s="25"/>
      <c r="U174" s="40"/>
      <c r="V174" s="41"/>
      <c r="W174" s="143"/>
      <c r="X174" s="23" t="s">
        <v>129</v>
      </c>
      <c r="Y174" s="23"/>
      <c r="Z174" s="100"/>
    </row>
    <row r="175" spans="2:26" ht="45">
      <c r="B175" s="164" t="s">
        <v>496</v>
      </c>
      <c r="C175" s="202" t="s">
        <v>160</v>
      </c>
      <c r="D175" s="183" t="s">
        <v>325</v>
      </c>
      <c r="E175" s="212" t="s">
        <v>326</v>
      </c>
      <c r="F175" s="213" t="s">
        <v>327</v>
      </c>
      <c r="G175" s="214" t="s">
        <v>328</v>
      </c>
      <c r="H175" s="185" t="s">
        <v>40</v>
      </c>
      <c r="I175" s="186">
        <v>70</v>
      </c>
      <c r="J175" s="165" t="s">
        <v>497</v>
      </c>
      <c r="K175" s="165" t="s">
        <v>187</v>
      </c>
      <c r="L175" s="187"/>
      <c r="M175" s="165" t="s">
        <v>105</v>
      </c>
      <c r="N175" s="25"/>
      <c r="O175" s="28"/>
      <c r="P175" s="28"/>
      <c r="Q175" s="215">
        <v>7188200</v>
      </c>
      <c r="R175" s="215">
        <v>8000000</v>
      </c>
      <c r="S175" s="215">
        <v>8000000</v>
      </c>
      <c r="T175" s="191"/>
      <c r="U175" s="180">
        <f>Q175+R175+S175</f>
        <v>23188200</v>
      </c>
      <c r="V175" s="181">
        <f>U175*1.12</f>
        <v>25970784.000000004</v>
      </c>
      <c r="W175" s="192"/>
      <c r="X175" s="165" t="s">
        <v>129</v>
      </c>
      <c r="Y175" s="193" t="s">
        <v>500</v>
      </c>
      <c r="Z175" s="100"/>
    </row>
    <row r="176" spans="2:26" ht="45">
      <c r="B176" s="164" t="s">
        <v>498</v>
      </c>
      <c r="C176" s="202" t="s">
        <v>160</v>
      </c>
      <c r="D176" s="183" t="s">
        <v>325</v>
      </c>
      <c r="E176" s="212" t="s">
        <v>326</v>
      </c>
      <c r="F176" s="213" t="s">
        <v>327</v>
      </c>
      <c r="G176" s="214" t="s">
        <v>328</v>
      </c>
      <c r="H176" s="185" t="s">
        <v>55</v>
      </c>
      <c r="I176" s="186">
        <v>70</v>
      </c>
      <c r="J176" s="165" t="s">
        <v>499</v>
      </c>
      <c r="K176" s="165" t="s">
        <v>187</v>
      </c>
      <c r="L176" s="187"/>
      <c r="M176" s="165" t="s">
        <v>105</v>
      </c>
      <c r="N176" s="25"/>
      <c r="O176" s="28"/>
      <c r="P176" s="28"/>
      <c r="Q176" s="215">
        <v>811800</v>
      </c>
      <c r="R176" s="215">
        <v>0</v>
      </c>
      <c r="S176" s="215">
        <v>0</v>
      </c>
      <c r="T176" s="191"/>
      <c r="U176" s="180">
        <f>Q176+R176+S176</f>
        <v>811800</v>
      </c>
      <c r="V176" s="181">
        <f>U176*1.12</f>
        <v>909216.0000000001</v>
      </c>
      <c r="W176" s="192"/>
      <c r="X176" s="165" t="s">
        <v>129</v>
      </c>
      <c r="Y176" s="173" t="s">
        <v>484</v>
      </c>
      <c r="Z176" s="100"/>
    </row>
    <row r="177" spans="2:26" ht="48">
      <c r="B177" s="99" t="s">
        <v>329</v>
      </c>
      <c r="C177" s="108" t="s">
        <v>160</v>
      </c>
      <c r="D177" s="126" t="s">
        <v>325</v>
      </c>
      <c r="E177" s="136" t="s">
        <v>326</v>
      </c>
      <c r="F177" s="132" t="s">
        <v>327</v>
      </c>
      <c r="G177" s="132" t="s">
        <v>330</v>
      </c>
      <c r="H177" s="43" t="s">
        <v>40</v>
      </c>
      <c r="I177" s="112">
        <v>70</v>
      </c>
      <c r="J177" s="23" t="s">
        <v>127</v>
      </c>
      <c r="K177" s="23" t="s">
        <v>187</v>
      </c>
      <c r="L177" s="25"/>
      <c r="M177" s="23" t="s">
        <v>105</v>
      </c>
      <c r="N177" s="25"/>
      <c r="O177" s="28"/>
      <c r="P177" s="28"/>
      <c r="Q177" s="70">
        <v>3599999.999999997</v>
      </c>
      <c r="R177" s="70">
        <v>3599999.9999999967</v>
      </c>
      <c r="S177" s="70">
        <v>3599999.9999999967</v>
      </c>
      <c r="T177" s="25"/>
      <c r="U177" s="40"/>
      <c r="V177" s="40"/>
      <c r="W177" s="40"/>
      <c r="X177" s="23" t="s">
        <v>129</v>
      </c>
      <c r="Y177" s="23">
        <v>9</v>
      </c>
      <c r="Z177" s="100"/>
    </row>
    <row r="178" spans="2:26" ht="48">
      <c r="B178" s="22" t="s">
        <v>445</v>
      </c>
      <c r="C178" s="108" t="s">
        <v>160</v>
      </c>
      <c r="D178" s="119" t="s">
        <v>446</v>
      </c>
      <c r="E178" s="105" t="s">
        <v>330</v>
      </c>
      <c r="F178" s="142" t="s">
        <v>330</v>
      </c>
      <c r="G178" s="142" t="s">
        <v>330</v>
      </c>
      <c r="H178" s="43" t="s">
        <v>40</v>
      </c>
      <c r="I178" s="112">
        <v>70</v>
      </c>
      <c r="J178" s="23" t="s">
        <v>427</v>
      </c>
      <c r="K178" s="23" t="s">
        <v>187</v>
      </c>
      <c r="L178" s="102"/>
      <c r="M178" s="23" t="s">
        <v>105</v>
      </c>
      <c r="N178" s="25"/>
      <c r="O178" s="28"/>
      <c r="P178" s="28"/>
      <c r="Q178" s="70">
        <v>3599999.999999997</v>
      </c>
      <c r="R178" s="70">
        <v>3599999.9999999967</v>
      </c>
      <c r="S178" s="70">
        <v>3599999.9999999967</v>
      </c>
      <c r="T178" s="25"/>
      <c r="U178" s="40">
        <v>10799999.99999999</v>
      </c>
      <c r="V178" s="41">
        <f>U178*1.12</f>
        <v>12095999.99999999</v>
      </c>
      <c r="W178" s="143"/>
      <c r="X178" s="23" t="s">
        <v>129</v>
      </c>
      <c r="Y178" s="23"/>
      <c r="Z178" s="100"/>
    </row>
    <row r="179" spans="2:26" ht="48">
      <c r="B179" s="99" t="s">
        <v>331</v>
      </c>
      <c r="C179" s="108" t="s">
        <v>160</v>
      </c>
      <c r="D179" s="126" t="s">
        <v>325</v>
      </c>
      <c r="E179" s="136" t="s">
        <v>326</v>
      </c>
      <c r="F179" s="132" t="s">
        <v>327</v>
      </c>
      <c r="G179" s="132" t="s">
        <v>332</v>
      </c>
      <c r="H179" s="43" t="s">
        <v>40</v>
      </c>
      <c r="I179" s="112">
        <v>70</v>
      </c>
      <c r="J179" s="23" t="s">
        <v>127</v>
      </c>
      <c r="K179" s="23" t="s">
        <v>187</v>
      </c>
      <c r="L179" s="25"/>
      <c r="M179" s="23" t="s">
        <v>105</v>
      </c>
      <c r="N179" s="25"/>
      <c r="O179" s="28"/>
      <c r="P179" s="28"/>
      <c r="Q179" s="70">
        <v>4100000.0000000144</v>
      </c>
      <c r="R179" s="70">
        <v>4100000.0000000144</v>
      </c>
      <c r="S179" s="70">
        <v>4100000.0000000144</v>
      </c>
      <c r="T179" s="25"/>
      <c r="U179" s="40"/>
      <c r="V179" s="40"/>
      <c r="W179" s="40"/>
      <c r="X179" s="23" t="s">
        <v>129</v>
      </c>
      <c r="Y179" s="23">
        <v>9</v>
      </c>
      <c r="Z179" s="100"/>
    </row>
    <row r="180" spans="2:26" ht="48">
      <c r="B180" s="22" t="s">
        <v>447</v>
      </c>
      <c r="C180" s="108" t="s">
        <v>160</v>
      </c>
      <c r="D180" s="119" t="s">
        <v>402</v>
      </c>
      <c r="E180" s="105" t="s">
        <v>448</v>
      </c>
      <c r="F180" s="142" t="s">
        <v>332</v>
      </c>
      <c r="G180" s="142" t="s">
        <v>332</v>
      </c>
      <c r="H180" s="43" t="s">
        <v>40</v>
      </c>
      <c r="I180" s="112">
        <v>70</v>
      </c>
      <c r="J180" s="23" t="s">
        <v>427</v>
      </c>
      <c r="K180" s="23" t="s">
        <v>187</v>
      </c>
      <c r="L180" s="102"/>
      <c r="M180" s="23" t="s">
        <v>105</v>
      </c>
      <c r="N180" s="25"/>
      <c r="O180" s="28"/>
      <c r="P180" s="28"/>
      <c r="Q180" s="70">
        <v>4100000.0000000144</v>
      </c>
      <c r="R180" s="70">
        <v>4100000.0000000144</v>
      </c>
      <c r="S180" s="70">
        <v>4100000.0000000144</v>
      </c>
      <c r="T180" s="25"/>
      <c r="U180" s="40">
        <v>12300000.000000043</v>
      </c>
      <c r="V180" s="41">
        <f>U180*1.12</f>
        <v>13776000.000000048</v>
      </c>
      <c r="W180" s="143"/>
      <c r="X180" s="23" t="s">
        <v>129</v>
      </c>
      <c r="Y180" s="23"/>
      <c r="Z180" s="100"/>
    </row>
    <row r="181" spans="2:26" ht="48">
      <c r="B181" s="99" t="s">
        <v>333</v>
      </c>
      <c r="C181" s="108" t="s">
        <v>160</v>
      </c>
      <c r="D181" s="126" t="s">
        <v>334</v>
      </c>
      <c r="E181" s="105" t="s">
        <v>335</v>
      </c>
      <c r="F181" s="132" t="s">
        <v>336</v>
      </c>
      <c r="G181" s="132" t="s">
        <v>337</v>
      </c>
      <c r="H181" s="43" t="s">
        <v>40</v>
      </c>
      <c r="I181" s="112">
        <v>70</v>
      </c>
      <c r="J181" s="23" t="s">
        <v>127</v>
      </c>
      <c r="K181" s="23" t="s">
        <v>187</v>
      </c>
      <c r="L181" s="25"/>
      <c r="M181" s="23" t="s">
        <v>105</v>
      </c>
      <c r="N181" s="25"/>
      <c r="O181" s="28"/>
      <c r="P181" s="28"/>
      <c r="Q181" s="70">
        <v>9973000</v>
      </c>
      <c r="R181" s="70">
        <v>9973000</v>
      </c>
      <c r="S181" s="70">
        <v>9973000</v>
      </c>
      <c r="T181" s="25"/>
      <c r="U181" s="40"/>
      <c r="V181" s="40"/>
      <c r="W181" s="40"/>
      <c r="X181" s="23" t="s">
        <v>129</v>
      </c>
      <c r="Y181" s="23">
        <v>9</v>
      </c>
      <c r="Z181" s="100"/>
    </row>
    <row r="182" spans="2:26" ht="48">
      <c r="B182" s="22" t="s">
        <v>449</v>
      </c>
      <c r="C182" s="108" t="s">
        <v>160</v>
      </c>
      <c r="D182" s="119" t="s">
        <v>402</v>
      </c>
      <c r="E182" s="105" t="s">
        <v>448</v>
      </c>
      <c r="F182" s="142" t="s">
        <v>337</v>
      </c>
      <c r="G182" s="142" t="s">
        <v>337</v>
      </c>
      <c r="H182" s="43" t="s">
        <v>40</v>
      </c>
      <c r="I182" s="112">
        <v>70</v>
      </c>
      <c r="J182" s="23" t="s">
        <v>427</v>
      </c>
      <c r="K182" s="23" t="s">
        <v>187</v>
      </c>
      <c r="L182" s="102"/>
      <c r="M182" s="23" t="s">
        <v>105</v>
      </c>
      <c r="N182" s="25"/>
      <c r="O182" s="28"/>
      <c r="P182" s="28"/>
      <c r="Q182" s="70">
        <v>9973000</v>
      </c>
      <c r="R182" s="70">
        <v>9973000</v>
      </c>
      <c r="S182" s="70">
        <v>9973000</v>
      </c>
      <c r="T182" s="25"/>
      <c r="U182" s="40">
        <v>29919000</v>
      </c>
      <c r="V182" s="41">
        <f>U182*1.12</f>
        <v>33509280.000000004</v>
      </c>
      <c r="W182" s="143"/>
      <c r="X182" s="23" t="s">
        <v>129</v>
      </c>
      <c r="Y182" s="23"/>
      <c r="Z182" s="100"/>
    </row>
    <row r="183" spans="2:26" ht="48">
      <c r="B183" s="99" t="s">
        <v>338</v>
      </c>
      <c r="C183" s="108" t="s">
        <v>160</v>
      </c>
      <c r="D183" s="126" t="s">
        <v>339</v>
      </c>
      <c r="E183" s="128" t="s">
        <v>340</v>
      </c>
      <c r="F183" s="132" t="s">
        <v>341</v>
      </c>
      <c r="G183" s="132" t="s">
        <v>341</v>
      </c>
      <c r="H183" s="43" t="s">
        <v>40</v>
      </c>
      <c r="I183" s="112">
        <v>70</v>
      </c>
      <c r="J183" s="23" t="s">
        <v>127</v>
      </c>
      <c r="K183" s="23" t="s">
        <v>91</v>
      </c>
      <c r="L183" s="25"/>
      <c r="M183" s="23" t="s">
        <v>105</v>
      </c>
      <c r="N183" s="25"/>
      <c r="O183" s="28"/>
      <c r="P183" s="28"/>
      <c r="Q183" s="70">
        <v>9000000</v>
      </c>
      <c r="R183" s="70">
        <v>9000000</v>
      </c>
      <c r="S183" s="70">
        <v>9000000</v>
      </c>
      <c r="T183" s="25"/>
      <c r="U183" s="40"/>
      <c r="V183" s="40"/>
      <c r="W183" s="40"/>
      <c r="X183" s="23" t="s">
        <v>129</v>
      </c>
      <c r="Y183" s="23">
        <v>9</v>
      </c>
      <c r="Z183" s="100"/>
    </row>
    <row r="184" spans="2:26" ht="48">
      <c r="B184" s="22" t="s">
        <v>450</v>
      </c>
      <c r="C184" s="108" t="s">
        <v>160</v>
      </c>
      <c r="D184" s="119" t="s">
        <v>339</v>
      </c>
      <c r="E184" s="118" t="s">
        <v>340</v>
      </c>
      <c r="F184" s="142" t="s">
        <v>341</v>
      </c>
      <c r="G184" s="142" t="s">
        <v>341</v>
      </c>
      <c r="H184" s="43" t="s">
        <v>55</v>
      </c>
      <c r="I184" s="112">
        <v>70</v>
      </c>
      <c r="J184" s="23" t="s">
        <v>427</v>
      </c>
      <c r="K184" s="23" t="s">
        <v>91</v>
      </c>
      <c r="L184" s="102"/>
      <c r="M184" s="23" t="s">
        <v>105</v>
      </c>
      <c r="N184" s="25"/>
      <c r="O184" s="28"/>
      <c r="P184" s="28"/>
      <c r="Q184" s="70">
        <v>9000000</v>
      </c>
      <c r="R184" s="70">
        <v>9000000</v>
      </c>
      <c r="S184" s="70">
        <v>9000000</v>
      </c>
      <c r="T184" s="25"/>
      <c r="U184" s="40">
        <v>27000000</v>
      </c>
      <c r="V184" s="41">
        <f>U184*1.12</f>
        <v>30240000.000000004</v>
      </c>
      <c r="W184" s="143"/>
      <c r="X184" s="23" t="s">
        <v>129</v>
      </c>
      <c r="Y184" s="23"/>
      <c r="Z184" s="100"/>
    </row>
    <row r="185" spans="2:26" ht="48">
      <c r="B185" s="99" t="s">
        <v>342</v>
      </c>
      <c r="C185" s="108" t="s">
        <v>160</v>
      </c>
      <c r="D185" s="126" t="s">
        <v>339</v>
      </c>
      <c r="E185" s="128" t="s">
        <v>340</v>
      </c>
      <c r="F185" s="132" t="s">
        <v>343</v>
      </c>
      <c r="G185" s="132" t="s">
        <v>343</v>
      </c>
      <c r="H185" s="43" t="s">
        <v>40</v>
      </c>
      <c r="I185" s="112">
        <v>70</v>
      </c>
      <c r="J185" s="23" t="s">
        <v>127</v>
      </c>
      <c r="K185" s="23" t="s">
        <v>91</v>
      </c>
      <c r="L185" s="25"/>
      <c r="M185" s="23" t="s">
        <v>105</v>
      </c>
      <c r="N185" s="25"/>
      <c r="O185" s="28"/>
      <c r="P185" s="28"/>
      <c r="Q185" s="70">
        <v>3000000</v>
      </c>
      <c r="R185" s="70">
        <v>3000000</v>
      </c>
      <c r="S185" s="70">
        <v>3000000</v>
      </c>
      <c r="T185" s="25"/>
      <c r="U185" s="40"/>
      <c r="V185" s="40"/>
      <c r="W185" s="40"/>
      <c r="X185" s="23" t="s">
        <v>129</v>
      </c>
      <c r="Y185" s="23">
        <v>9</v>
      </c>
      <c r="Z185" s="100"/>
    </row>
    <row r="186" spans="2:26" ht="48">
      <c r="B186" s="22" t="s">
        <v>451</v>
      </c>
      <c r="C186" s="108" t="s">
        <v>160</v>
      </c>
      <c r="D186" s="119" t="s">
        <v>339</v>
      </c>
      <c r="E186" s="118" t="s">
        <v>340</v>
      </c>
      <c r="F186" s="142" t="s">
        <v>343</v>
      </c>
      <c r="G186" s="142" t="s">
        <v>343</v>
      </c>
      <c r="H186" s="43" t="s">
        <v>40</v>
      </c>
      <c r="I186" s="112">
        <v>70</v>
      </c>
      <c r="J186" s="23" t="s">
        <v>427</v>
      </c>
      <c r="K186" s="23" t="s">
        <v>91</v>
      </c>
      <c r="L186" s="102"/>
      <c r="M186" s="23" t="s">
        <v>105</v>
      </c>
      <c r="N186" s="25"/>
      <c r="O186" s="28"/>
      <c r="P186" s="28"/>
      <c r="Q186" s="70">
        <v>3000000</v>
      </c>
      <c r="R186" s="70">
        <v>3000000</v>
      </c>
      <c r="S186" s="70">
        <v>3000000</v>
      </c>
      <c r="T186" s="25"/>
      <c r="U186" s="40">
        <v>9000000</v>
      </c>
      <c r="V186" s="41">
        <f>U186*1.12</f>
        <v>10080000.000000002</v>
      </c>
      <c r="W186" s="143"/>
      <c r="X186" s="23" t="s">
        <v>129</v>
      </c>
      <c r="Y186" s="23"/>
      <c r="Z186" s="100"/>
    </row>
    <row r="187" spans="2:26" ht="60">
      <c r="B187" s="99" t="s">
        <v>344</v>
      </c>
      <c r="C187" s="108" t="s">
        <v>160</v>
      </c>
      <c r="D187" s="126" t="s">
        <v>339</v>
      </c>
      <c r="E187" s="128" t="s">
        <v>340</v>
      </c>
      <c r="F187" s="132" t="s">
        <v>345</v>
      </c>
      <c r="G187" s="132" t="s">
        <v>345</v>
      </c>
      <c r="H187" s="43" t="s">
        <v>40</v>
      </c>
      <c r="I187" s="112">
        <v>70</v>
      </c>
      <c r="J187" s="23" t="s">
        <v>127</v>
      </c>
      <c r="K187" s="23" t="s">
        <v>242</v>
      </c>
      <c r="L187" s="25"/>
      <c r="M187" s="23" t="s">
        <v>105</v>
      </c>
      <c r="N187" s="25"/>
      <c r="O187" s="28"/>
      <c r="P187" s="28"/>
      <c r="Q187" s="70">
        <v>5499999.999999995</v>
      </c>
      <c r="R187" s="70">
        <v>5499999.999999995</v>
      </c>
      <c r="S187" s="70">
        <v>5499999.999999995</v>
      </c>
      <c r="T187" s="25"/>
      <c r="U187" s="40"/>
      <c r="V187" s="40"/>
      <c r="W187" s="40"/>
      <c r="X187" s="23" t="s">
        <v>129</v>
      </c>
      <c r="Y187" s="23">
        <v>9</v>
      </c>
      <c r="Z187" s="100"/>
    </row>
    <row r="188" spans="2:26" ht="60">
      <c r="B188" s="22" t="s">
        <v>452</v>
      </c>
      <c r="C188" s="108" t="s">
        <v>160</v>
      </c>
      <c r="D188" s="119" t="s">
        <v>339</v>
      </c>
      <c r="E188" s="118" t="s">
        <v>340</v>
      </c>
      <c r="F188" s="142" t="s">
        <v>345</v>
      </c>
      <c r="G188" s="142" t="s">
        <v>345</v>
      </c>
      <c r="H188" s="43" t="s">
        <v>55</v>
      </c>
      <c r="I188" s="112">
        <v>70</v>
      </c>
      <c r="J188" s="23" t="s">
        <v>427</v>
      </c>
      <c r="K188" s="23" t="s">
        <v>242</v>
      </c>
      <c r="L188" s="102"/>
      <c r="M188" s="23" t="s">
        <v>105</v>
      </c>
      <c r="N188" s="25"/>
      <c r="O188" s="28"/>
      <c r="P188" s="28"/>
      <c r="Q188" s="70">
        <v>5499999.999999995</v>
      </c>
      <c r="R188" s="70">
        <v>5499999.999999995</v>
      </c>
      <c r="S188" s="70">
        <v>5499999.999999995</v>
      </c>
      <c r="T188" s="25"/>
      <c r="U188" s="40">
        <v>16499999.999999985</v>
      </c>
      <c r="V188" s="41">
        <f>U188*1.12</f>
        <v>18479999.999999985</v>
      </c>
      <c r="W188" s="143"/>
      <c r="X188" s="23" t="s">
        <v>129</v>
      </c>
      <c r="Y188" s="23"/>
      <c r="Z188" s="100"/>
    </row>
    <row r="189" spans="2:26" ht="48">
      <c r="B189" s="99" t="s">
        <v>346</v>
      </c>
      <c r="C189" s="108" t="s">
        <v>160</v>
      </c>
      <c r="D189" s="126" t="s">
        <v>339</v>
      </c>
      <c r="E189" s="128" t="s">
        <v>340</v>
      </c>
      <c r="F189" s="132" t="s">
        <v>347</v>
      </c>
      <c r="G189" s="132" t="s">
        <v>347</v>
      </c>
      <c r="H189" s="43" t="s">
        <v>40</v>
      </c>
      <c r="I189" s="112">
        <v>70</v>
      </c>
      <c r="J189" s="23" t="s">
        <v>127</v>
      </c>
      <c r="K189" s="23" t="s">
        <v>242</v>
      </c>
      <c r="L189" s="25"/>
      <c r="M189" s="23" t="s">
        <v>105</v>
      </c>
      <c r="N189" s="25"/>
      <c r="O189" s="28"/>
      <c r="P189" s="28"/>
      <c r="Q189" s="70">
        <v>3000000</v>
      </c>
      <c r="R189" s="70">
        <v>3000000</v>
      </c>
      <c r="S189" s="70">
        <v>3000000</v>
      </c>
      <c r="T189" s="25"/>
      <c r="U189" s="40"/>
      <c r="V189" s="40"/>
      <c r="W189" s="40"/>
      <c r="X189" s="23" t="s">
        <v>129</v>
      </c>
      <c r="Y189" s="23">
        <v>9</v>
      </c>
      <c r="Z189" s="100"/>
    </row>
    <row r="190" spans="2:26" ht="48">
      <c r="B190" s="22" t="s">
        <v>453</v>
      </c>
      <c r="C190" s="108" t="s">
        <v>160</v>
      </c>
      <c r="D190" s="119" t="s">
        <v>339</v>
      </c>
      <c r="E190" s="118" t="s">
        <v>340</v>
      </c>
      <c r="F190" s="142" t="s">
        <v>347</v>
      </c>
      <c r="G190" s="142" t="s">
        <v>347</v>
      </c>
      <c r="H190" s="43" t="s">
        <v>40</v>
      </c>
      <c r="I190" s="112">
        <v>70</v>
      </c>
      <c r="J190" s="23" t="s">
        <v>427</v>
      </c>
      <c r="K190" s="23" t="s">
        <v>242</v>
      </c>
      <c r="L190" s="102"/>
      <c r="M190" s="23" t="s">
        <v>105</v>
      </c>
      <c r="N190" s="25"/>
      <c r="O190" s="28"/>
      <c r="P190" s="28"/>
      <c r="Q190" s="70">
        <v>3000000</v>
      </c>
      <c r="R190" s="70">
        <v>3000000</v>
      </c>
      <c r="S190" s="70">
        <v>3000000</v>
      </c>
      <c r="T190" s="25"/>
      <c r="U190" s="40">
        <v>9000000</v>
      </c>
      <c r="V190" s="41">
        <f>U190*1.12</f>
        <v>10080000.000000002</v>
      </c>
      <c r="W190" s="143"/>
      <c r="X190" s="23" t="s">
        <v>129</v>
      </c>
      <c r="Y190" s="23"/>
      <c r="Z190" s="100"/>
    </row>
    <row r="191" spans="2:26" ht="48">
      <c r="B191" s="99" t="s">
        <v>348</v>
      </c>
      <c r="C191" s="108" t="s">
        <v>160</v>
      </c>
      <c r="D191" s="126" t="s">
        <v>339</v>
      </c>
      <c r="E191" s="128" t="s">
        <v>340</v>
      </c>
      <c r="F191" s="132" t="s">
        <v>349</v>
      </c>
      <c r="G191" s="132" t="s">
        <v>349</v>
      </c>
      <c r="H191" s="43" t="s">
        <v>40</v>
      </c>
      <c r="I191" s="112">
        <v>70</v>
      </c>
      <c r="J191" s="23" t="s">
        <v>127</v>
      </c>
      <c r="K191" s="23" t="s">
        <v>350</v>
      </c>
      <c r="L191" s="25"/>
      <c r="M191" s="23" t="s">
        <v>105</v>
      </c>
      <c r="N191" s="25"/>
      <c r="O191" s="28"/>
      <c r="P191" s="28"/>
      <c r="Q191" s="70">
        <v>1000000</v>
      </c>
      <c r="R191" s="70">
        <v>1000000</v>
      </c>
      <c r="S191" s="70">
        <v>1000000</v>
      </c>
      <c r="T191" s="25"/>
      <c r="U191" s="40"/>
      <c r="V191" s="40"/>
      <c r="W191" s="40"/>
      <c r="X191" s="23" t="s">
        <v>129</v>
      </c>
      <c r="Y191" s="23">
        <v>9</v>
      </c>
      <c r="Z191" s="100"/>
    </row>
    <row r="192" spans="2:26" ht="48">
      <c r="B192" s="22" t="s">
        <v>454</v>
      </c>
      <c r="C192" s="108" t="s">
        <v>160</v>
      </c>
      <c r="D192" s="119" t="s">
        <v>339</v>
      </c>
      <c r="E192" s="118" t="s">
        <v>340</v>
      </c>
      <c r="F192" s="142" t="s">
        <v>349</v>
      </c>
      <c r="G192" s="142" t="s">
        <v>349</v>
      </c>
      <c r="H192" s="43" t="s">
        <v>55</v>
      </c>
      <c r="I192" s="112">
        <v>70</v>
      </c>
      <c r="J192" s="23" t="s">
        <v>427</v>
      </c>
      <c r="K192" s="23" t="s">
        <v>350</v>
      </c>
      <c r="L192" s="102"/>
      <c r="M192" s="23" t="s">
        <v>105</v>
      </c>
      <c r="N192" s="25"/>
      <c r="O192" s="28"/>
      <c r="P192" s="28"/>
      <c r="Q192" s="70">
        <v>1000000</v>
      </c>
      <c r="R192" s="70">
        <v>1000000</v>
      </c>
      <c r="S192" s="70">
        <v>1000000</v>
      </c>
      <c r="T192" s="25"/>
      <c r="U192" s="40">
        <v>3000000</v>
      </c>
      <c r="V192" s="41">
        <f>U192*1.12</f>
        <v>3360000.0000000005</v>
      </c>
      <c r="W192" s="143"/>
      <c r="X192" s="23" t="s">
        <v>129</v>
      </c>
      <c r="Y192" s="23"/>
      <c r="Z192" s="100"/>
    </row>
    <row r="193" spans="2:26" ht="48">
      <c r="B193" s="99" t="s">
        <v>351</v>
      </c>
      <c r="C193" s="108" t="s">
        <v>160</v>
      </c>
      <c r="D193" s="126" t="s">
        <v>339</v>
      </c>
      <c r="E193" s="128" t="s">
        <v>340</v>
      </c>
      <c r="F193" s="132" t="s">
        <v>352</v>
      </c>
      <c r="G193" s="132" t="s">
        <v>352</v>
      </c>
      <c r="H193" s="43" t="s">
        <v>40</v>
      </c>
      <c r="I193" s="112">
        <v>70</v>
      </c>
      <c r="J193" s="23" t="s">
        <v>127</v>
      </c>
      <c r="K193" s="23" t="s">
        <v>353</v>
      </c>
      <c r="L193" s="25"/>
      <c r="M193" s="23" t="s">
        <v>105</v>
      </c>
      <c r="N193" s="25"/>
      <c r="O193" s="28"/>
      <c r="P193" s="28"/>
      <c r="Q193" s="70">
        <v>204000</v>
      </c>
      <c r="R193" s="70">
        <v>204000</v>
      </c>
      <c r="S193" s="70">
        <v>204000</v>
      </c>
      <c r="T193" s="25"/>
      <c r="U193" s="40"/>
      <c r="V193" s="40"/>
      <c r="W193" s="40"/>
      <c r="X193" s="23" t="s">
        <v>129</v>
      </c>
      <c r="Y193" s="23">
        <v>9</v>
      </c>
      <c r="Z193" s="100"/>
    </row>
    <row r="194" spans="2:26" ht="48">
      <c r="B194" s="22" t="s">
        <v>455</v>
      </c>
      <c r="C194" s="108" t="s">
        <v>160</v>
      </c>
      <c r="D194" s="119" t="s">
        <v>339</v>
      </c>
      <c r="E194" s="118" t="s">
        <v>340</v>
      </c>
      <c r="F194" s="142" t="s">
        <v>352</v>
      </c>
      <c r="G194" s="142" t="s">
        <v>352</v>
      </c>
      <c r="H194" s="43" t="s">
        <v>55</v>
      </c>
      <c r="I194" s="112">
        <v>70</v>
      </c>
      <c r="J194" s="23" t="s">
        <v>427</v>
      </c>
      <c r="K194" s="23" t="s">
        <v>353</v>
      </c>
      <c r="L194" s="102"/>
      <c r="M194" s="23" t="s">
        <v>105</v>
      </c>
      <c r="N194" s="25"/>
      <c r="O194" s="28"/>
      <c r="P194" s="28"/>
      <c r="Q194" s="70">
        <v>204000</v>
      </c>
      <c r="R194" s="70">
        <v>204000</v>
      </c>
      <c r="S194" s="70">
        <v>204000</v>
      </c>
      <c r="T194" s="25"/>
      <c r="U194" s="40">
        <v>612000</v>
      </c>
      <c r="V194" s="41">
        <f>U194*1.12</f>
        <v>685440.0000000001</v>
      </c>
      <c r="W194" s="143"/>
      <c r="X194" s="23" t="s">
        <v>129</v>
      </c>
      <c r="Y194" s="23"/>
      <c r="Z194" s="100"/>
    </row>
    <row r="195" spans="2:25" s="49" customFormat="1" ht="12">
      <c r="B195" s="35" t="s">
        <v>18</v>
      </c>
      <c r="C195" s="89"/>
      <c r="D195" s="45"/>
      <c r="E195" s="45"/>
      <c r="F195" s="45"/>
      <c r="G195" s="45"/>
      <c r="H195" s="45"/>
      <c r="I195" s="33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6">
        <f>SUM(U62:U194)</f>
        <v>6953715951.535999</v>
      </c>
      <c r="V195" s="46">
        <f>SUM(V62:V194)</f>
        <v>7788161865.720322</v>
      </c>
      <c r="W195" s="45"/>
      <c r="X195" s="141"/>
      <c r="Y195" s="48"/>
    </row>
    <row r="196" spans="2:25" ht="12">
      <c r="B196" s="47" t="s">
        <v>19</v>
      </c>
      <c r="C196" s="45"/>
      <c r="D196" s="25"/>
      <c r="E196" s="45"/>
      <c r="F196" s="25"/>
      <c r="G196" s="25"/>
      <c r="H196" s="25"/>
      <c r="I196" s="50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46">
        <f>U40+U60+U195</f>
        <v>23262355299.282093</v>
      </c>
      <c r="V196" s="46">
        <f>V40+V60+V195</f>
        <v>26053837935.195946</v>
      </c>
      <c r="W196" s="25"/>
      <c r="X196" s="102"/>
      <c r="Y196" s="28"/>
    </row>
    <row r="197" spans="2:24" ht="12">
      <c r="B197" s="51"/>
      <c r="C197" s="51"/>
      <c r="D197" s="52"/>
      <c r="E197" s="51"/>
      <c r="F197" s="52"/>
      <c r="G197" s="52"/>
      <c r="H197" s="52"/>
      <c r="I197" s="53"/>
      <c r="J197" s="52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5"/>
    </row>
    <row r="198" spans="2:22" ht="12">
      <c r="B198" s="58"/>
      <c r="U198" s="100"/>
      <c r="V198" s="100"/>
    </row>
    <row r="199" spans="3:25" ht="15.75" customHeight="1"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</row>
    <row r="200" ht="12">
      <c r="B200" s="58"/>
    </row>
    <row r="201" spans="2:23" ht="12">
      <c r="B201" s="58"/>
      <c r="W201" s="160"/>
    </row>
    <row r="202" spans="2:23" ht="14.25" customHeight="1">
      <c r="B202" s="58"/>
      <c r="W202" s="160"/>
    </row>
    <row r="203" spans="2:24" s="60" customFormat="1" ht="12">
      <c r="B203" s="63"/>
      <c r="D203" s="97"/>
      <c r="I203" s="61"/>
      <c r="W203" s="160"/>
      <c r="X203" s="62"/>
    </row>
    <row r="204" spans="2:24" s="60" customFormat="1" ht="12">
      <c r="B204" s="63"/>
      <c r="D204" s="97"/>
      <c r="I204" s="61"/>
      <c r="W204" s="161"/>
      <c r="X204" s="62"/>
    </row>
    <row r="205" spans="4:24" s="60" customFormat="1" ht="12">
      <c r="D205" s="97"/>
      <c r="I205" s="61"/>
      <c r="W205" s="162"/>
      <c r="X205" s="62"/>
    </row>
    <row r="206" spans="2:24" s="60" customFormat="1" ht="12">
      <c r="B206" s="63"/>
      <c r="D206" s="97"/>
      <c r="I206" s="61"/>
      <c r="W206" s="162"/>
      <c r="X206" s="62"/>
    </row>
    <row r="207" spans="2:24" s="60" customFormat="1" ht="12">
      <c r="B207" s="63"/>
      <c r="D207" s="97"/>
      <c r="I207" s="61"/>
      <c r="X207" s="62"/>
    </row>
    <row r="208" spans="1:24" ht="16.5" customHeight="1">
      <c r="A208" s="17"/>
      <c r="B208" s="71"/>
      <c r="C208" s="56"/>
      <c r="D208" s="98"/>
      <c r="E208" s="56"/>
      <c r="F208" s="56"/>
      <c r="G208" s="56"/>
      <c r="H208" s="56"/>
      <c r="I208" s="59"/>
      <c r="J208" s="56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9"/>
    </row>
  </sheetData>
  <sheetProtection/>
  <autoFilter ref="B15:Y195"/>
  <mergeCells count="28">
    <mergeCell ref="Z13:Z14"/>
    <mergeCell ref="J13:J14"/>
    <mergeCell ref="H13:H14"/>
    <mergeCell ref="G13:G14"/>
    <mergeCell ref="W13:W14"/>
    <mergeCell ref="C199:Y199"/>
    <mergeCell ref="Y13:Y14"/>
    <mergeCell ref="I13:I14"/>
    <mergeCell ref="N13:N14"/>
    <mergeCell ref="M13:M14"/>
    <mergeCell ref="B4:Y4"/>
    <mergeCell ref="T6:Y7"/>
    <mergeCell ref="K13:K14"/>
    <mergeCell ref="D13:D14"/>
    <mergeCell ref="E13:E14"/>
    <mergeCell ref="T8:Y9"/>
    <mergeCell ref="B13:B14"/>
    <mergeCell ref="T13:T14"/>
    <mergeCell ref="L13:L14"/>
    <mergeCell ref="B5:C5"/>
    <mergeCell ref="C13:C14"/>
    <mergeCell ref="D5:W5"/>
    <mergeCell ref="D10:W10"/>
    <mergeCell ref="X13:X14"/>
    <mergeCell ref="U13:U14"/>
    <mergeCell ref="V13:V14"/>
    <mergeCell ref="F13:F14"/>
    <mergeCell ref="O13:S13"/>
  </mergeCells>
  <printOptions/>
  <pageMargins left="0" right="0" top="0" bottom="0" header="0.5118110236220472" footer="0.5118110236220472"/>
  <pageSetup fitToHeight="2" horizontalDpi="600" verticalDpi="600" orientation="landscape" paperSize="9" scale="37" r:id="rId2"/>
  <colBreaks count="1" manualBreakCount="1">
    <brk id="25" max="9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Gennadiy Kim</cp:lastModifiedBy>
  <cp:lastPrinted>2013-04-01T11:28:12Z</cp:lastPrinted>
  <dcterms:created xsi:type="dcterms:W3CDTF">1996-10-08T23:32:33Z</dcterms:created>
  <dcterms:modified xsi:type="dcterms:W3CDTF">2014-09-29T03:39:42Z</dcterms:modified>
  <cp:category/>
  <cp:version/>
  <cp:contentType/>
  <cp:contentStatus/>
</cp:coreProperties>
</file>