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7" sheetId="1" r:id="rId1"/>
  </sheets>
  <definedNames>
    <definedName name="_xlnm._FilterDatabase" localSheetId="0" hidden="1">'Приложение 7'!$B$15:$Y$100</definedName>
  </definedNames>
  <calcPr fullCalcOnLoad="1"/>
</workbook>
</file>

<file path=xl/sharedStrings.xml><?xml version="1.0" encoding="utf-8"?>
<sst xmlns="http://schemas.openxmlformats.org/spreadsheetml/2006/main" count="1031" uniqueCount="359">
  <si>
    <t xml:space="preserve">                                                                                                                                                                                  </t>
  </si>
  <si>
    <t xml:space="preserve">№ </t>
  </si>
  <si>
    <t>Способ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</si>
  <si>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</si>
  <si>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</si>
  <si>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</si>
  <si>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</si>
  <si>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</si>
  <si>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закупки ТРУ с НДС,  тенге</t>
  </si>
  <si>
    <t>Примечание</t>
  </si>
  <si>
    <t>1. Товары</t>
  </si>
  <si>
    <t>1 Т</t>
  </si>
  <si>
    <t>2 Т</t>
  </si>
  <si>
    <t>3 Т</t>
  </si>
  <si>
    <t>итого по товарам</t>
  </si>
  <si>
    <t>1 У</t>
  </si>
  <si>
    <t>2 У</t>
  </si>
  <si>
    <t>3 У</t>
  </si>
  <si>
    <t>итого по услугам</t>
  </si>
  <si>
    <t>Всего:</t>
  </si>
  <si>
    <t>Наименование организации</t>
  </si>
  <si>
    <t xml:space="preserve">Наименование закупаемых товаров, работ и услуг </t>
  </si>
  <si>
    <t>Сумма, планируемая для закупок ТРУ без НДС,  тенге</t>
  </si>
  <si>
    <t>Условия оплаты (размер авансового платежа), %</t>
  </si>
  <si>
    <t>Код  ТРУ</t>
  </si>
  <si>
    <t>Дополнительная характеристика</t>
  </si>
  <si>
    <t>Приоритет закупки</t>
  </si>
  <si>
    <t>Условия поставки по ИНКОТЕРМС 2010</t>
  </si>
  <si>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</si>
  <si>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Прогноз местного содержания, %</t>
  </si>
  <si>
    <t>Год закупки/год корректировки</t>
  </si>
  <si>
    <t xml:space="preserve">Краткая характеристика (описание) товаров, работ и услуг  </t>
  </si>
  <si>
    <t>КазГерМунай</t>
  </si>
  <si>
    <t>Обсадные трубы: кондуктор 339,7мм х 9,65мм х J-55 (К-55) х BTC</t>
  </si>
  <si>
    <t xml:space="preserve">Обсадные трубы: промежуточная колонна 244,5мм х 8,94мм х J-55 (К-55) х BTC </t>
  </si>
  <si>
    <t>Обсадные трубы: эксплуатационная колонна 168,3мм х 8,94мм х J-55 (К-55) х BTC</t>
  </si>
  <si>
    <t>4 Т</t>
  </si>
  <si>
    <t>Колонные головки: Секция А: Присоединительная резьба -9 5/8"- ВТС, Диаметр эксплуатационной колонны – 6 5/8",Фланец – 11”,     Уплотнительное кольцо R- 53, Рабочее давление – 3000 psi или 21 МПа, Рабочая температура : от- 60, до +82ºС Клиновая подвеска Н</t>
  </si>
  <si>
    <t>5 Т</t>
  </si>
  <si>
    <t>(Д=73 мм)  1. диаметр НКТ - 2 7/8EU(73мм ВНКТ), толщина стенки -5,51 мм. 2. марка стали J-55 (K-55) 3. стандарт API – 5ST</t>
  </si>
  <si>
    <t>ОТ</t>
  </si>
  <si>
    <t>Кызылординская обл. м/р Акшабулак, склад КГМ</t>
  </si>
  <si>
    <t>DDP</t>
  </si>
  <si>
    <t>1 января 2012г. - 31 декабря 2014г.</t>
  </si>
  <si>
    <t>авансовый платеж-30%, оставшаяся часть в течении 30 рабочих дней с момента подписания акта приема-передачи поставленных товаров</t>
  </si>
  <si>
    <t>метр</t>
  </si>
  <si>
    <t>2012г</t>
  </si>
  <si>
    <t>2013г</t>
  </si>
  <si>
    <t>2014г</t>
  </si>
  <si>
    <t>ОТП</t>
  </si>
  <si>
    <t>долгосрочный 2012-2014</t>
  </si>
  <si>
    <t>Закуп проведен в 2012г.</t>
  </si>
  <si>
    <t>Создание постоянно действующих геолого-технологических и сопровождение геологических и гидродинамических моделей с результатом ГРР 2011-2012г.моделей м-р Акшабулак и Нуралы и их интеграция в общую стратегию разработки</t>
  </si>
  <si>
    <t>Хранение сейсмических данных</t>
  </si>
  <si>
    <t>Консультационные услуги по обжалованию налоговой проверки за 2007-2008гг. в том числе: в специализированном межрайонном экономическом суде; в апелляционной инстанции суда; в кассационной инстанции суда; в надзорной коллегии Верховного суда</t>
  </si>
  <si>
    <t>ОИ</t>
  </si>
  <si>
    <t>1 ферваля 2013г. - 31 декабря 2014г.</t>
  </si>
  <si>
    <t>Кызылординская обл. м/р Акшабулак и м/р Нуралы</t>
  </si>
  <si>
    <t>ОП</t>
  </si>
  <si>
    <t>долгосрочный 2013-2014</t>
  </si>
  <si>
    <t>Закуп планируется в 2013г.</t>
  </si>
  <si>
    <t>24.20.12.02.10.10.22.12.2</t>
  </si>
  <si>
    <t>Стальная, бесшовная, исполнение А, обсадная, условный диаметр трубы - 340 мм, толщина стенки - 9,7 мм, ГОСТ 632-80</t>
  </si>
  <si>
    <t>Труба</t>
  </si>
  <si>
    <t>24.20.11.01.10.11.17.15.2</t>
  </si>
  <si>
    <t>Стальная, бесшовная, горячедеформированная, из легированной стали, наружный диаметр 73 мм, толщина стенки - 5,5 мм, ГОСТ 30564-98</t>
  </si>
  <si>
    <t>24.20.11.01.10.11.32.19.2</t>
  </si>
  <si>
    <t>Стальная, бесшовная, горячедеформированная, из легированной стали, наружный диаметр 168 мм, толщина стенки - 9 мм, ГОСТ 30564-98</t>
  </si>
  <si>
    <t>24.20.11.01.10.11.37.15.2</t>
  </si>
  <si>
    <t>Стальная, бесшовная, горячедеформированная, из легированной стали, наружный диаметр 245 мм, толщина стенки - 9 мм, ГОСТ 30564-98</t>
  </si>
  <si>
    <t>69.20.31.10.10.00.00</t>
  </si>
  <si>
    <t xml:space="preserve">Услуги консультационные </t>
  </si>
  <si>
    <t xml:space="preserve">Услуги консультационные в области корпоративного налогообложения </t>
  </si>
  <si>
    <t>62.09.20.20.40.00.00</t>
  </si>
  <si>
    <t>Услуги по установке и настройке программ для трёхмерного моделирования</t>
  </si>
  <si>
    <t>Услуги по установке и настройке профессиональных программных систем для создания и редактирования трёхмерной графики и анимации.</t>
  </si>
  <si>
    <t>52.10.19.20.20.00.00</t>
  </si>
  <si>
    <t>Услуги складов и пакгаузов, прочие</t>
  </si>
  <si>
    <t>28.14.11.48.00.00.00.13.1</t>
  </si>
  <si>
    <t>Арматура</t>
  </si>
  <si>
    <t>Арматура скважинная (фонтанная и устьевая) специальная</t>
  </si>
  <si>
    <t>штука</t>
  </si>
  <si>
    <r>
      <t xml:space="preserve">Реквизиты   (№ приказа и дата утверждения плана закупок) </t>
    </r>
    <r>
      <rPr>
        <sz val="9"/>
        <rFont val="Times New Roman"/>
        <family val="1"/>
      </rPr>
      <t>протокол НС №2011-17 от 21.12.2011г.</t>
    </r>
  </si>
  <si>
    <t>2. Работы</t>
  </si>
  <si>
    <t xml:space="preserve">3. Услуги </t>
  </si>
  <si>
    <t>1 Р</t>
  </si>
  <si>
    <t>2 Р</t>
  </si>
  <si>
    <t xml:space="preserve">Обустройство месторождения Аксай </t>
  </si>
  <si>
    <t>итого по работам</t>
  </si>
  <si>
    <t>авансовый платеж-30%, оставшаяся часть ежемесячно в течении 30 рабочих дней с момента подписания акта фактически выполненных работ</t>
  </si>
  <si>
    <t>Кызылординская обл. м/р Аксай</t>
  </si>
  <si>
    <t>Кызылординская обл. г. Кызылорда</t>
  </si>
  <si>
    <t xml:space="preserve">Расширение офиса ГУ СП КГМ  </t>
  </si>
  <si>
    <t>41.00.40.10.10.00.00</t>
  </si>
  <si>
    <t>Работы строительные по возведению административного здания</t>
  </si>
  <si>
    <t>Полный цикл работ строительных по возведению административного здания офисного типа. Работы проводятся на основании проектно-сметной документации и других требований и норм строительства.</t>
  </si>
  <si>
    <t>41.00.40.10.50.00.00</t>
  </si>
  <si>
    <t>Работы строительные по возведению зданий прочих, не включенных в другие группировки</t>
  </si>
  <si>
    <t>Полный цикл работ строительных по возведению зданий прочих, не включенных в другие группировки. Работы проводятся на основании проектно-сметной документации и других требований и норм строительства.</t>
  </si>
  <si>
    <t>Сопровождение налоговых проверок за период 2009 - 2012гг.</t>
  </si>
  <si>
    <t xml:space="preserve">Технический надзор за обустройством месторождения Аксай </t>
  </si>
  <si>
    <t xml:space="preserve">Авторский надзор за обустройством месторождения Аксай </t>
  </si>
  <si>
    <t>4 У</t>
  </si>
  <si>
    <t>5 У</t>
  </si>
  <si>
    <t>6 У</t>
  </si>
  <si>
    <t>авансовый платеж-0%, оставшаяся часть в течении 30 рабочих дней с момента подписания акта оказанных услуг</t>
  </si>
  <si>
    <t>71.20.19.15.00.00.00</t>
  </si>
  <si>
    <t>Услуги по техническому надзору</t>
  </si>
  <si>
    <t>71.20.19.12.00.00.00</t>
  </si>
  <si>
    <t>Услуги по авторскому надзору</t>
  </si>
  <si>
    <t>7 У</t>
  </si>
  <si>
    <t>8 У</t>
  </si>
  <si>
    <t xml:space="preserve">Технический надзор за расширению офиса ГУ СП КГМ  </t>
  </si>
  <si>
    <t>1 мая - 31декабря2014г.</t>
  </si>
  <si>
    <t xml:space="preserve">Финансовый аудит </t>
  </si>
  <si>
    <t>69.20.10.10.00.00.00</t>
  </si>
  <si>
    <t xml:space="preserve">Услуги по проведению ревизий финансовых </t>
  </si>
  <si>
    <t>Услуги по проведению ревизий финансовых (аудита)</t>
  </si>
  <si>
    <t>1 мая - 31декабря2015г.</t>
  </si>
  <si>
    <t>долгосрочный 2013-2015</t>
  </si>
  <si>
    <t>2015г</t>
  </si>
  <si>
    <t>Приложение №_______ к протоколу Финансового и Технического комитетов ТОО СП "Казгермунай" от ___________________________ 2013г.</t>
  </si>
  <si>
    <t>исключена</t>
  </si>
  <si>
    <t>6 Т</t>
  </si>
  <si>
    <t>20.59.59.00.01.05.00.10.2</t>
  </si>
  <si>
    <t>Деэмульгатор для Акшабулак</t>
  </si>
  <si>
    <t>ДМО-86334</t>
  </si>
  <si>
    <t>ноябрь</t>
  </si>
  <si>
    <t>килограмм</t>
  </si>
  <si>
    <t>долгосрочный 2014-2016</t>
  </si>
  <si>
    <t>7 Т</t>
  </si>
  <si>
    <t>20.59.42.00.00.40.40.20.1</t>
  </si>
  <si>
    <t>Присадка депрессорно-диспергирующая для дизельного топлива</t>
  </si>
  <si>
    <t>Присадка дипрессорная</t>
  </si>
  <si>
    <t>Рандеп-5102</t>
  </si>
  <si>
    <t>8 Т</t>
  </si>
  <si>
    <t>20.14.23.00.00.10.10.30.2</t>
  </si>
  <si>
    <t>Этиленгликоль (этандиол)</t>
  </si>
  <si>
    <t xml:space="preserve">Моноэтиленгликоль без присадок </t>
  </si>
  <si>
    <t>ГОСТ 19710-83</t>
  </si>
  <si>
    <t>9 Т</t>
  </si>
  <si>
    <t>20.14.22.00.00.10.10.20.2</t>
  </si>
  <si>
    <t xml:space="preserve">Метанол (метиловый спирт) </t>
  </si>
  <si>
    <t xml:space="preserve">Заменитель метанола  </t>
  </si>
  <si>
    <t>Рауан 141</t>
  </si>
  <si>
    <t>10 Т</t>
  </si>
  <si>
    <t>19.20.29.00.00.20.52.14.1</t>
  </si>
  <si>
    <t>Смазка универсальная</t>
  </si>
  <si>
    <t>для использования в любых механизмах  лодочных моторов, морских судов при сверхвысоких нагрузках и большом коэффициенте трения. Водостойкая.
Смазка не растворяется при смещении с водой. 
Содержит  тефлон u1091.</t>
  </si>
  <si>
    <t>для картеров поршневых компрессоров Ariel, на УПГ-1; УПГ-2; и на УПН "Нуралы" всего: 8 компрессоров vacuoline 528</t>
  </si>
  <si>
    <t>литр</t>
  </si>
  <si>
    <t>11 Т</t>
  </si>
  <si>
    <t>теплоноситель печи П-1,   Multitherm IG-4</t>
  </si>
  <si>
    <t>12 Т</t>
  </si>
  <si>
    <t xml:space="preserve">охлаждающее для компрессора К-402 CPI CP-1516-150                                                </t>
  </si>
  <si>
    <t>13 Т</t>
  </si>
  <si>
    <t>для компрессора "Mycom"   "Suniso 4GS" refrigeretion oil</t>
  </si>
  <si>
    <t>14 Т</t>
  </si>
  <si>
    <t>VTP ESTSYN CE 220S</t>
  </si>
  <si>
    <t>9 У</t>
  </si>
  <si>
    <t>ТОО СП "КазГерМунай"</t>
  </si>
  <si>
    <t>56.10.19.14.00.00.00</t>
  </si>
  <si>
    <t>Услуги организации питания для работников</t>
  </si>
  <si>
    <t>Услуги питания для работников офиса</t>
  </si>
  <si>
    <t>10 У</t>
  </si>
  <si>
    <t>65.20.13.00.00.00.01</t>
  </si>
  <si>
    <t>Услуги по перестрахованию страхования медицинского</t>
  </si>
  <si>
    <t>Услуги страхования</t>
  </si>
  <si>
    <t>Медицинское страхование</t>
  </si>
  <si>
    <t>октябрь</t>
  </si>
  <si>
    <t>авансовый платеж-100%</t>
  </si>
  <si>
    <t>11 У</t>
  </si>
  <si>
    <t>86.90.19.05.00.00.00</t>
  </si>
  <si>
    <t>Услуги медицинские, оказываемые населению</t>
  </si>
  <si>
    <t>Услуги по организации стационарного медицинского пункта</t>
  </si>
  <si>
    <t>12 У</t>
  </si>
  <si>
    <t>81.10.10.10.00.00.00</t>
  </si>
  <si>
    <t>Услуги по комплексному обслуживанию объектов</t>
  </si>
  <si>
    <t>Комплексное обслуживание объектов (общая уборка интерьера, вывоз мусора, обеспечение охраны и безопасности, услуги почты, прачечной)</t>
  </si>
  <si>
    <t>Содержание и обслуживание офиса и гостиницы</t>
  </si>
  <si>
    <t>13 У</t>
  </si>
  <si>
    <t>77.11.10.13.00.00.00</t>
  </si>
  <si>
    <t xml:space="preserve">Услуги по транспортному обслуживанию служебным автотранспортом </t>
  </si>
  <si>
    <t>Услуги по предоставлению автотранспорта</t>
  </si>
  <si>
    <t>Кызылординская обл. г. Кызылорда, г. Астана, г. Алматы</t>
  </si>
  <si>
    <t>14 У</t>
  </si>
  <si>
    <t>Услуги питания для работников месторождения</t>
  </si>
  <si>
    <t xml:space="preserve">Кызылординская обл. м/р Акшабулак, м/р Нуралы </t>
  </si>
  <si>
    <t>15 У</t>
  </si>
  <si>
    <t>16 У</t>
  </si>
  <si>
    <t>17 У</t>
  </si>
  <si>
    <t>Содержание и обслуживание офиса и вахтового поселка</t>
  </si>
  <si>
    <t>18 У</t>
  </si>
  <si>
    <t>Услуги аренды оперативного автотранспорта</t>
  </si>
  <si>
    <t>19 У</t>
  </si>
  <si>
    <t>49.41.20.15.00.00.00</t>
  </si>
  <si>
    <t>Услуги по аренде грузового автотранспорта (полуприцеп) с водителем</t>
  </si>
  <si>
    <t>Услуги аренды грузового спецтранспорта</t>
  </si>
  <si>
    <t>20 У</t>
  </si>
  <si>
    <t>Услуги аренды пассажирского автотранспорта</t>
  </si>
  <si>
    <t>21 У</t>
  </si>
  <si>
    <t>77.12.19.10.00.00.00</t>
  </si>
  <si>
    <t>Услуги по аренде средств транспортных прочих без водителей</t>
  </si>
  <si>
    <t>Услуги аренды пожарной 
автомашины</t>
  </si>
  <si>
    <t>22 У</t>
  </si>
  <si>
    <t>78.30.14.10.00.00.00</t>
  </si>
  <si>
    <t>Услуги по обеспечению рабочими транспортными прочие</t>
  </si>
  <si>
    <t>Прочие услуги по обеспечению рабочими транспортными, не включенные в другие группировки</t>
  </si>
  <si>
    <t>Aренда спецтехники ЦА-320, ППУА-1600/100, АДПМ, АЦН</t>
  </si>
  <si>
    <t>23 У</t>
  </si>
  <si>
    <t>52.21.22.11.00.00.00</t>
  </si>
  <si>
    <t>Услуги по эксплуатации автодорог, шоссе</t>
  </si>
  <si>
    <t xml:space="preserve">Обслуживание автодорог м-р Акшабулак,  Нуралы, Аксай       </t>
  </si>
  <si>
    <t xml:space="preserve">Кызылординская обл. м/р Акшабулак, м/р Нуралы и м/р Аксай </t>
  </si>
  <si>
    <t>24 У</t>
  </si>
  <si>
    <t>09.10.12.15.00.00.00</t>
  </si>
  <si>
    <t>Работы по подземному ремонту скважин</t>
  </si>
  <si>
    <t xml:space="preserve">Работы по проведению текущих ремонтов скважин </t>
  </si>
  <si>
    <t>Подземный ремонт скважин при переводе на механическую добычу</t>
  </si>
  <si>
    <t>25 У</t>
  </si>
  <si>
    <t>Подземный ремонт нефтяных скв. при замене насоса</t>
  </si>
  <si>
    <t>26 У</t>
  </si>
  <si>
    <t>Подземный ремонт скважин при текущем ремонте</t>
  </si>
  <si>
    <t>27 У</t>
  </si>
  <si>
    <t>09.10.11.18.00.00.00</t>
  </si>
  <si>
    <t>Работы по выкачиванию воды из скважин</t>
  </si>
  <si>
    <t>Работы  по выкачиванию воды из скважин и их свабирование, дренаж и откачивание воды</t>
  </si>
  <si>
    <t>Свабирование скважин и вызов притока с помощью компрессирования азотом</t>
  </si>
  <si>
    <t>28 У</t>
  </si>
  <si>
    <t>33.12.11.13.10.00.00</t>
  </si>
  <si>
    <t>Текущее обслуживание турбин</t>
  </si>
  <si>
    <t>Текущее обслуживание газовой турбины</t>
  </si>
  <si>
    <t xml:space="preserve">Услуги специалистов по техническому сопровождению ЦПиТГ, газового оборудования на ЦППН и УПН         </t>
  </si>
  <si>
    <t>29 У</t>
  </si>
  <si>
    <t>33.19.10.47.00.00.00</t>
  </si>
  <si>
    <t>Работы по ремонту и техническому обслуживанию оборудования для нефтегазовой отрасли прочего</t>
  </si>
  <si>
    <t>Комплекс работ по ремонту и техническому обслуживанию оборудования для нефтегазовой отрасли прочего (замена элементов, проверка состояния и др.)</t>
  </si>
  <si>
    <t>Ежегодный ремонт по основным и вспомогательным оборудованиям УПГ-1 и УПГ-2 и газового оборудования УПН Нуралы</t>
  </si>
  <si>
    <t>30 У</t>
  </si>
  <si>
    <t>33.12.19.10.10.10.00</t>
  </si>
  <si>
    <t>Сервисное обслуживание частотных преобразователей</t>
  </si>
  <si>
    <t>Сервисное обслуживание высковольтного частотного преобразователя Robicon Perfect Harmony  (SIEMENS) на ЦПиТГ</t>
  </si>
  <si>
    <t>Кызылординская обл. м/р Акшабулак, м/р Нуралы</t>
  </si>
  <si>
    <t>31 У</t>
  </si>
  <si>
    <t>Сервисное обслуживание частотных преобразователей SOLCON HRVS-DN 250A - 6600V на УПГ - 2</t>
  </si>
  <si>
    <t>32 У</t>
  </si>
  <si>
    <t>Сервисное обслуживание частотных преобразователей АВВ НПС Кумколь</t>
  </si>
  <si>
    <t>Кызылординская обл. м/р Кумколь</t>
  </si>
  <si>
    <t>33 У</t>
  </si>
  <si>
    <t>95.11.10.31.00.00.00</t>
  </si>
  <si>
    <t>Ремонт и обслуживание источников питания</t>
  </si>
  <si>
    <t>Ремонт и техническое обслуживание источников питания для офисной техники</t>
  </si>
  <si>
    <t>Техническое обслуживание  источников бесперебойного питания фирмы "Master Guard"</t>
  </si>
  <si>
    <t>34 У</t>
  </si>
  <si>
    <t>33.14.19.21.00.00.00</t>
  </si>
  <si>
    <t>Ремонт, технический уход и обслуживание электрооборудования</t>
  </si>
  <si>
    <t>Услуги по сервисному обслуживанию системы АСКУЭ</t>
  </si>
  <si>
    <t>35 У</t>
  </si>
  <si>
    <t>95.22.10.10.00.00.00</t>
  </si>
  <si>
    <t>Ремонт и обслуживание бытовых приборов</t>
  </si>
  <si>
    <t>Ремонт и техническое обслуживание бытовых приборов (диагностика, чистка, замена комплектующих и др.)</t>
  </si>
  <si>
    <t>Ремонт и обслуживание промышленных кондиционеров.</t>
  </si>
  <si>
    <t>36 У</t>
  </si>
  <si>
    <t>43.22.12.10.23.00.00</t>
  </si>
  <si>
    <t>Услуги по техническому обслуживанию энергетического оборудования</t>
  </si>
  <si>
    <t>Эксплуатционное обслуживание оборудования ячеек №32 и №35 на ПС -220 кВ Кумколь</t>
  </si>
  <si>
    <t>37 У</t>
  </si>
  <si>
    <t>33.12.12.13.00.00.00</t>
  </si>
  <si>
    <t>Техническое обслуживание насосов</t>
  </si>
  <si>
    <t>Услуга по техническому обслуживанию технологических дожимных насосов на м-р Кумколь (Leistritz/ А.В.С.).</t>
  </si>
  <si>
    <t>38 У</t>
  </si>
  <si>
    <t>Услуга по техническому обслуживанию экcпортных насосов на ЦППН м-р Акшабулак (David Brown А.В.С.).</t>
  </si>
  <si>
    <t>Кызылординская обл. м/р Акшабулак</t>
  </si>
  <si>
    <t>39 У</t>
  </si>
  <si>
    <t>Услуга по техническому обслуживанию бустерных насосов на ЦППН м-р Акшабулак (АВС Allveiler AG).</t>
  </si>
  <si>
    <t>40 У</t>
  </si>
  <si>
    <t>Услуга по техническому обслуживанию насоса для нагнетания воды на БКНС м-р Акшабулак  (KSB) (МС-100)</t>
  </si>
  <si>
    <t>41 У</t>
  </si>
  <si>
    <t>84.25.19.12.00.00.00</t>
  </si>
  <si>
    <t>Услуги по предупреждению возникновения открытых газовых и нефтяных фонтанов фонда добывающих и нагнетательных скважин</t>
  </si>
  <si>
    <t>Оказание услуг по предупреждению и локализации аварийных ситуаций и проведению газоспасательных работ</t>
  </si>
  <si>
    <t>42 У</t>
  </si>
  <si>
    <t>84.25.11.12.00.00.00</t>
  </si>
  <si>
    <t>Услуги профессиональной аварийно-спасательной службы</t>
  </si>
  <si>
    <t>Содержание оперативного отряда ФК ВПФО Ак-Берен и профилактические работы на скважинах находящихся в консервации, ликвидации, на добывающих скважинах и скважинах при бурении</t>
  </si>
  <si>
    <t>43 У</t>
  </si>
  <si>
    <t>61.10.11.06.01.00.00</t>
  </si>
  <si>
    <t>Услуги телефонной связи</t>
  </si>
  <si>
    <t xml:space="preserve">Услуги фиксированной местной, междугородней, международной телефонной связи  - доступ и пользование </t>
  </si>
  <si>
    <t xml:space="preserve">Городская связь - Алматы </t>
  </si>
  <si>
    <t>г. Алматы</t>
  </si>
  <si>
    <t>44 У</t>
  </si>
  <si>
    <t xml:space="preserve">Городская связь-Астана </t>
  </si>
  <si>
    <t>г. Астана</t>
  </si>
  <si>
    <t>45 У</t>
  </si>
  <si>
    <t>Городская, междугородная, международная связь. Аренда пользования портов Е1 при подключении ЦТС к ISDN PRI (Казахтелеком)</t>
  </si>
  <si>
    <t>Кызылординская обл. м/р Акшабулак, м/р Нуралы и г. Кызылорда</t>
  </si>
  <si>
    <t>46 У</t>
  </si>
  <si>
    <t xml:space="preserve">Международная, междугородная связь – Алматы </t>
  </si>
  <si>
    <t>47 У</t>
  </si>
  <si>
    <t xml:space="preserve">Международная, междугородная связь – Астана </t>
  </si>
  <si>
    <t>48 У</t>
  </si>
  <si>
    <t>Услуги мобильной связи</t>
  </si>
  <si>
    <t>Услуги мобильной связи - sms рассылки</t>
  </si>
  <si>
    <t>Услуги сотовой связи KCELL - офис КГМ ГУ, Алматы, Астана, м/р Акшабулак, м/р Нуралы</t>
  </si>
  <si>
    <t>Кызылординская обл. м/р Акшабулак, м/р Нуралы и г. Кызылорда, г.Алматы, г.Астана</t>
  </si>
  <si>
    <t>49 У</t>
  </si>
  <si>
    <t>Услуги сотовой связи Beeline - офис КГМ ГУ, м/р Акшабулак, м/р Нуралы</t>
  </si>
  <si>
    <t>Услуги сотовой связи Beeline - офис КГМ ГУ м/р Акшабулак, м/р Нуралы</t>
  </si>
  <si>
    <t>50 У</t>
  </si>
  <si>
    <t>62.02.30.10.40.00.00</t>
  </si>
  <si>
    <t>Услуги по техническому сопровождению IP ATC и IP телефонов</t>
  </si>
  <si>
    <t>Техническое обслуживание цифровых телефонных станций Telrad UNITeIP Digital Telephone - офис КГМ ГУ, Алматы, м/р Акшабулак, м/р Нуралы</t>
  </si>
  <si>
    <t>Кызылординская обл. м/р Акшабулак, м/р Нуралы и г. Кызылорда, г.Алматы</t>
  </si>
  <si>
    <t>51 У</t>
  </si>
  <si>
    <t>61.90.10.07.00.00.00</t>
  </si>
  <si>
    <t xml:space="preserve">Услуги аренды IP каналов </t>
  </si>
  <si>
    <t>Аренда IP VPN каналов (выделенная линия)</t>
  </si>
  <si>
    <t>Аренда 2-х Мбит цифрового потока для подключения мини АТС м/р Акшабулак (основной канал, транспортная магистраль ВОЛС Beeline)</t>
  </si>
  <si>
    <t>52 У</t>
  </si>
  <si>
    <t>Аренда транспортной среды по потоку для подключения мини АТС  м/р Акшабулак (резервный канал, ВОЛС ПККР)</t>
  </si>
  <si>
    <t>53 У</t>
  </si>
  <si>
    <t xml:space="preserve">Аренда транспортной среды по потоку для подключения мини АТС  </t>
  </si>
  <si>
    <t>Кызылординская обл.  г. Кызылорда</t>
  </si>
  <si>
    <t>54 У</t>
  </si>
  <si>
    <t>74.90.20.24.10.10.00</t>
  </si>
  <si>
    <t>Услуги по техническому обслуживанию коммерческого узла учета нефти</t>
  </si>
  <si>
    <t>Комплекс услуг по техническому обслуживанию коммерческого узла учета нефти (КУУН)</t>
  </si>
  <si>
    <t>Поверка и техническое обслуживание Узла Учёта Нефти</t>
  </si>
  <si>
    <t>55 У</t>
  </si>
  <si>
    <t>Поверка средств измерений</t>
  </si>
  <si>
    <t>56 У</t>
  </si>
  <si>
    <t>Поверка средств измерений давления и температуры</t>
  </si>
  <si>
    <t>57 У</t>
  </si>
  <si>
    <t>33.13.11.32.00.00.00</t>
  </si>
  <si>
    <t>Техническое (постгарантийное) обслуживание средств измерений</t>
  </si>
  <si>
    <t>Техническое обслуживание средств измерений после истечения сроков гарантийного обслуживания</t>
  </si>
  <si>
    <t>Техническое обслуживание средств измерений лаборатории</t>
  </si>
  <si>
    <t>58 У</t>
  </si>
  <si>
    <t>61.10.20.06.00.00.00</t>
  </si>
  <si>
    <t>Услуги предоставления доступа к сети Интернет</t>
  </si>
  <si>
    <t>Услуги предоставления доступа к сети Интернет в г. Кызылорда (основной канал передачи данных)</t>
  </si>
  <si>
    <t>59 У</t>
  </si>
  <si>
    <t>Услуги предоставления доступа к сети Интернет второй провайдер в г. Кызылорда (резервный канал передачи данных по ВОЛС)</t>
  </si>
  <si>
    <t>60 У</t>
  </si>
  <si>
    <t>Услуги предоставления доступа к сети Интернет второй провайдер на м/р Акшабулак (основной канал передачи данных по ВОЛС) Скорость 20 Мб/с</t>
  </si>
  <si>
    <t>61 У</t>
  </si>
  <si>
    <t>Услуги предоставления доступа к сети Интернет на м/р Акшабулак (резервный спутниковый канал передачи данных). Скорость 1 Мб/с</t>
  </si>
  <si>
    <t>62 У</t>
  </si>
  <si>
    <t>Услуги предоставления доступа к сети Интернет Интернет, передача данных в г. Алматы</t>
  </si>
  <si>
    <t>г. Алматы, г. Кызылорда</t>
  </si>
  <si>
    <t>63 У</t>
  </si>
  <si>
    <t>Услуги предоставления доступа к сети Интернет Интернет, передача данных в г. Астана</t>
  </si>
  <si>
    <t>г. Астана, г. Кызылорда</t>
  </si>
  <si>
    <r>
      <t xml:space="preserve">С изменениями и дополнениями </t>
    </r>
    <r>
      <rPr>
        <sz val="9"/>
        <rFont val="Times New Roman"/>
        <family val="1"/>
      </rPr>
      <t>протокол НС №2013-36 от 24.10.2013г.</t>
    </r>
  </si>
  <si>
    <t>Форма плана долгосрочных закупок товаров, работ и услуг c 2012 по 2016г.г. (ТОО СП "Казгермунай")</t>
  </si>
  <si>
    <t>2016г</t>
  </si>
  <si>
    <t>август-сентябрь 2013г.</t>
  </si>
  <si>
    <t>ноябрь-декабрь 2013г.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</si>
</sst>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;[Red]#,##0.0"/>
    <numFmt numFmtId="166" formatCode="_-* #,##0.00\ _€_-;\-* #,##0.00\ _€_-;_-* &quot;-&quot;??\ _€_-;_-@_-"/>
    <numFmt numFmtId="167" formatCode="#,##0;[Red]#,##0"/>
    <numFmt numFmtId="168" formatCode="_(* #,##0_);_(* \(#,##0\);_(* &quot;-&quot;??_);_(@_)"/>
    <numFmt numFmtId="169" formatCode="_-* #,##0_р_._-;\-* #,##0_р_._-;_-* &quot;-&quot;??_р_.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0"/>
      <name val="Helv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  <font>
      <b/>
      <sz val="9"/>
      <color indexed="10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6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5" fillId="0" borderId="0" xfId="67" applyFont="1">
      <alignment/>
      <protection/>
    </xf>
    <xf numFmtId="0" fontId="5" fillId="0" borderId="0" xfId="67" applyFont="1" applyBorder="1" applyAlignment="1">
      <alignment/>
      <protection/>
    </xf>
    <xf numFmtId="0" fontId="5" fillId="0" borderId="0" xfId="44" applyNumberFormat="1" applyFont="1" applyBorder="1" applyAlignment="1">
      <alignment/>
    </xf>
    <xf numFmtId="0" fontId="6" fillId="0" borderId="0" xfId="67" applyFont="1" applyBorder="1" applyAlignment="1">
      <alignment horizontal="center"/>
      <protection/>
    </xf>
    <xf numFmtId="0" fontId="6" fillId="0" borderId="0" xfId="67" applyFont="1" applyBorder="1" applyAlignment="1">
      <alignment horizontal="center" vertical="center"/>
      <protection/>
    </xf>
    <xf numFmtId="0" fontId="5" fillId="0" borderId="10" xfId="67" applyFont="1" applyBorder="1" applyAlignment="1">
      <alignment horizontal="left"/>
      <protection/>
    </xf>
    <xf numFmtId="0" fontId="5" fillId="0" borderId="11" xfId="67" applyFont="1" applyBorder="1" applyAlignment="1">
      <alignment horizontal="left"/>
      <protection/>
    </xf>
    <xf numFmtId="0" fontId="5" fillId="0" borderId="11" xfId="44" applyNumberFormat="1" applyFont="1" applyBorder="1" applyAlignment="1">
      <alignment horizontal="left"/>
    </xf>
    <xf numFmtId="0" fontId="5" fillId="0" borderId="12" xfId="67" applyFont="1" applyBorder="1" applyAlignment="1">
      <alignment horizontal="left"/>
      <protection/>
    </xf>
    <xf numFmtId="0" fontId="6" fillId="0" borderId="0" xfId="67" applyFont="1" applyBorder="1" applyAlignment="1">
      <alignment/>
      <protection/>
    </xf>
    <xf numFmtId="0" fontId="6" fillId="0" borderId="0" xfId="67" applyFont="1" applyBorder="1" applyAlignment="1">
      <alignment vertical="center"/>
      <protection/>
    </xf>
    <xf numFmtId="0" fontId="5" fillId="0" borderId="0" xfId="44" applyNumberFormat="1" applyFont="1" applyAlignment="1">
      <alignment/>
    </xf>
    <xf numFmtId="0" fontId="5" fillId="0" borderId="0" xfId="67" applyFont="1" applyBorder="1" applyAlignment="1">
      <alignment horizontal="right" vertical="center"/>
      <protection/>
    </xf>
    <xf numFmtId="0" fontId="6" fillId="0" borderId="0" xfId="67" applyFont="1" applyBorder="1" applyAlignment="1">
      <alignment horizontal="left" vertical="center"/>
      <protection/>
    </xf>
    <xf numFmtId="0" fontId="6" fillId="0" borderId="0" xfId="67" applyFont="1" applyBorder="1" applyAlignment="1">
      <alignment horizontal="left"/>
      <protection/>
    </xf>
    <xf numFmtId="0" fontId="6" fillId="0" borderId="0" xfId="44" applyNumberFormat="1" applyFont="1" applyBorder="1" applyAlignment="1">
      <alignment horizontal="left"/>
    </xf>
    <xf numFmtId="0" fontId="5" fillId="0" borderId="0" xfId="67" applyFont="1" applyBorder="1">
      <alignment/>
      <protection/>
    </xf>
    <xf numFmtId="0" fontId="5" fillId="0" borderId="0" xfId="44" applyNumberFormat="1" applyFont="1" applyBorder="1" applyAlignment="1">
      <alignment/>
    </xf>
    <xf numFmtId="0" fontId="5" fillId="0" borderId="0" xfId="67" applyFont="1" applyBorder="1" applyAlignment="1">
      <alignment vertical="center"/>
      <protection/>
    </xf>
    <xf numFmtId="0" fontId="7" fillId="0" borderId="13" xfId="67" applyFont="1" applyFill="1" applyBorder="1" applyAlignment="1">
      <alignment horizontal="center" vertical="center" wrapText="1"/>
      <protection/>
    </xf>
    <xf numFmtId="0" fontId="9" fillId="0" borderId="0" xfId="67" applyFont="1">
      <alignment/>
      <protection/>
    </xf>
    <xf numFmtId="49" fontId="5" fillId="0" borderId="14" xfId="15" applyNumberFormat="1" applyFont="1" applyFill="1" applyBorder="1" applyAlignment="1">
      <alignment horizontal="center" vertical="center" wrapText="1"/>
      <protection/>
    </xf>
    <xf numFmtId="0" fontId="5" fillId="0" borderId="14" xfId="15" applyFont="1" applyFill="1" applyBorder="1" applyAlignment="1">
      <alignment horizontal="center" vertical="center" wrapText="1"/>
      <protection/>
    </xf>
    <xf numFmtId="165" fontId="5" fillId="0" borderId="14" xfId="44" applyNumberFormat="1" applyFont="1" applyFill="1" applyBorder="1" applyAlignment="1">
      <alignment vertical="center" wrapText="1"/>
    </xf>
    <xf numFmtId="0" fontId="5" fillId="0" borderId="14" xfId="67" applyFont="1" applyBorder="1" applyAlignment="1">
      <alignment horizontal="center"/>
      <protection/>
    </xf>
    <xf numFmtId="0" fontId="5" fillId="0" borderId="14" xfId="44" applyNumberFormat="1" applyFont="1" applyFill="1" applyBorder="1" applyAlignment="1">
      <alignment horizontal="center" vertical="center" wrapText="1"/>
    </xf>
    <xf numFmtId="165" fontId="5" fillId="0" borderId="14" xfId="15" applyNumberFormat="1" applyFont="1" applyFill="1" applyBorder="1" applyAlignment="1">
      <alignment horizontal="center" vertical="center" wrapText="1"/>
      <protection/>
    </xf>
    <xf numFmtId="0" fontId="5" fillId="0" borderId="14" xfId="67" applyFont="1" applyBorder="1">
      <alignment/>
      <protection/>
    </xf>
    <xf numFmtId="0" fontId="5" fillId="0" borderId="15" xfId="15" applyFont="1" applyFill="1" applyBorder="1" applyAlignment="1">
      <alignment horizontal="center" vertical="center" wrapText="1"/>
      <protection/>
    </xf>
    <xf numFmtId="165" fontId="5" fillId="0" borderId="14" xfId="74" applyNumberFormat="1" applyFont="1" applyFill="1" applyBorder="1" applyAlignment="1">
      <alignment vertical="center" wrapText="1"/>
    </xf>
    <xf numFmtId="167" fontId="5" fillId="0" borderId="14" xfId="71" applyNumberFormat="1" applyFont="1" applyFill="1" applyBorder="1" applyAlignment="1">
      <alignment horizontal="center" vertical="center" wrapText="1"/>
      <protection/>
    </xf>
    <xf numFmtId="49" fontId="5" fillId="0" borderId="14" xfId="71" applyNumberFormat="1" applyFont="1" applyFill="1" applyBorder="1" applyAlignment="1">
      <alignment vertical="center" wrapText="1"/>
      <protection/>
    </xf>
    <xf numFmtId="0" fontId="6" fillId="0" borderId="14" xfId="44" applyNumberFormat="1" applyFont="1" applyBorder="1" applyAlignment="1">
      <alignment horizontal="center"/>
    </xf>
    <xf numFmtId="168" fontId="6" fillId="0" borderId="0" xfId="44" applyNumberFormat="1" applyFont="1" applyAlignment="1">
      <alignment/>
    </xf>
    <xf numFmtId="0" fontId="6" fillId="0" borderId="16" xfId="67" applyFont="1" applyBorder="1" applyAlignment="1">
      <alignment/>
      <protection/>
    </xf>
    <xf numFmtId="0" fontId="6" fillId="0" borderId="17" xfId="67" applyFont="1" applyBorder="1" applyAlignment="1">
      <alignment/>
      <protection/>
    </xf>
    <xf numFmtId="0" fontId="6" fillId="0" borderId="17" xfId="44" applyNumberFormat="1" applyFont="1" applyBorder="1" applyAlignment="1">
      <alignment/>
    </xf>
    <xf numFmtId="0" fontId="5" fillId="0" borderId="14" xfId="15" applyNumberFormat="1" applyFont="1" applyFill="1" applyBorder="1" applyAlignment="1" quotePrefix="1">
      <alignment horizontal="center" vertical="center"/>
      <protection/>
    </xf>
    <xf numFmtId="165" fontId="5" fillId="0" borderId="14" xfId="72" applyNumberFormat="1" applyFont="1" applyFill="1" applyBorder="1" applyAlignment="1">
      <alignment vertical="center" wrapText="1"/>
      <protection/>
    </xf>
    <xf numFmtId="168" fontId="5" fillId="0" borderId="14" xfId="44" applyNumberFormat="1" applyFont="1" applyBorder="1" applyAlignment="1">
      <alignment horizontal="center" vertical="center"/>
    </xf>
    <xf numFmtId="168" fontId="5" fillId="0" borderId="16" xfId="44" applyNumberFormat="1" applyFont="1" applyBorder="1" applyAlignment="1">
      <alignment horizontal="center" vertical="center"/>
    </xf>
    <xf numFmtId="3" fontId="5" fillId="33" borderId="14" xfId="72" applyNumberFormat="1" applyFont="1" applyFill="1" applyBorder="1" applyAlignment="1">
      <alignment horizontal="left" vertical="center" wrapText="1"/>
      <protection/>
    </xf>
    <xf numFmtId="0" fontId="5" fillId="0" borderId="14" xfId="0" applyFont="1" applyBorder="1" applyAlignment="1">
      <alignment horizontal="center" vertical="center"/>
    </xf>
    <xf numFmtId="0" fontId="5" fillId="0" borderId="14" xfId="44" applyNumberFormat="1" applyFont="1" applyBorder="1" applyAlignment="1">
      <alignment horizontal="center" vertical="center"/>
    </xf>
    <xf numFmtId="0" fontId="6" fillId="0" borderId="14" xfId="67" applyFont="1" applyBorder="1" applyAlignment="1">
      <alignment horizontal="center"/>
      <protection/>
    </xf>
    <xf numFmtId="168" fontId="6" fillId="0" borderId="14" xfId="67" applyNumberFormat="1" applyFont="1" applyBorder="1" applyAlignment="1">
      <alignment horizontal="center"/>
      <protection/>
    </xf>
    <xf numFmtId="0" fontId="6" fillId="0" borderId="16" xfId="67" applyFont="1" applyBorder="1" applyAlignment="1">
      <alignment horizontal="center"/>
      <protection/>
    </xf>
    <xf numFmtId="0" fontId="6" fillId="0" borderId="14" xfId="67" applyFont="1" applyBorder="1">
      <alignment/>
      <protection/>
    </xf>
    <xf numFmtId="0" fontId="6" fillId="0" borderId="0" xfId="67" applyFont="1">
      <alignment/>
      <protection/>
    </xf>
    <xf numFmtId="0" fontId="5" fillId="0" borderId="14" xfId="44" applyNumberFormat="1" applyFont="1" applyBorder="1" applyAlignment="1">
      <alignment horizontal="center"/>
    </xf>
    <xf numFmtId="0" fontId="6" fillId="0" borderId="18" xfId="67" applyFont="1" applyBorder="1" applyAlignment="1">
      <alignment horizontal="center"/>
      <protection/>
    </xf>
    <xf numFmtId="0" fontId="5" fillId="0" borderId="18" xfId="67" applyFont="1" applyBorder="1" applyAlignment="1">
      <alignment horizontal="center"/>
      <protection/>
    </xf>
    <xf numFmtId="0" fontId="5" fillId="0" borderId="18" xfId="44" applyNumberFormat="1" applyFont="1" applyBorder="1" applyAlignment="1">
      <alignment horizontal="center"/>
    </xf>
    <xf numFmtId="0" fontId="5" fillId="0" borderId="0" xfId="67" applyFont="1" applyBorder="1" applyAlignment="1">
      <alignment horizontal="center"/>
      <protection/>
    </xf>
    <xf numFmtId="0" fontId="5" fillId="0" borderId="0" xfId="67" applyFont="1" applyBorder="1" applyAlignment="1">
      <alignment horizontal="center" vertical="center"/>
      <protection/>
    </xf>
    <xf numFmtId="0" fontId="5" fillId="0" borderId="0" xfId="67" applyFont="1" applyBorder="1" applyAlignment="1">
      <alignment wrapText="1"/>
      <protection/>
    </xf>
    <xf numFmtId="0" fontId="5" fillId="0" borderId="0" xfId="67" applyFont="1" applyAlignment="1">
      <alignment vertical="center"/>
      <protection/>
    </xf>
    <xf numFmtId="0" fontId="6" fillId="0" borderId="0" xfId="67" applyFont="1" applyAlignment="1">
      <alignment horizontal="center"/>
      <protection/>
    </xf>
    <xf numFmtId="0" fontId="5" fillId="0" borderId="0" xfId="44" applyNumberFormat="1" applyFont="1" applyBorder="1" applyAlignment="1">
      <alignment wrapText="1"/>
    </xf>
    <xf numFmtId="0" fontId="5" fillId="0" borderId="0" xfId="67" applyFont="1" applyFill="1">
      <alignment/>
      <protection/>
    </xf>
    <xf numFmtId="0" fontId="5" fillId="0" borderId="0" xfId="44" applyNumberFormat="1" applyFont="1" applyFill="1" applyAlignment="1">
      <alignment/>
    </xf>
    <xf numFmtId="0" fontId="5" fillId="0" borderId="0" xfId="67" applyFont="1" applyFill="1" applyAlignment="1">
      <alignment vertical="center"/>
      <protection/>
    </xf>
    <xf numFmtId="0" fontId="6" fillId="0" borderId="0" xfId="67" applyFont="1" applyFill="1" applyAlignment="1">
      <alignment horizontal="center"/>
      <protection/>
    </xf>
    <xf numFmtId="0" fontId="14" fillId="34" borderId="14" xfId="69" applyFont="1" applyFill="1" applyBorder="1" applyAlignment="1">
      <alignment vertical="center" wrapText="1"/>
      <protection/>
    </xf>
    <xf numFmtId="49" fontId="5" fillId="0" borderId="14" xfId="68" applyNumberFormat="1" applyFont="1" applyFill="1" applyBorder="1" applyAlignment="1">
      <alignment horizontal="left" vertical="center" wrapText="1"/>
      <protection/>
    </xf>
    <xf numFmtId="168" fontId="5" fillId="0" borderId="14" xfId="44" applyNumberFormat="1" applyFont="1" applyBorder="1" applyAlignment="1">
      <alignment vertical="center" wrapText="1"/>
    </xf>
    <xf numFmtId="168" fontId="5" fillId="0" borderId="15" xfId="44" applyNumberFormat="1" applyFont="1" applyFill="1" applyBorder="1" applyAlignment="1">
      <alignment vertical="center" wrapText="1"/>
    </xf>
    <xf numFmtId="168" fontId="5" fillId="0" borderId="14" xfId="44" applyNumberFormat="1" applyFont="1" applyBorder="1" applyAlignment="1">
      <alignment vertical="center"/>
    </xf>
    <xf numFmtId="168" fontId="5" fillId="0" borderId="14" xfId="44" applyNumberFormat="1" applyFont="1" applyFill="1" applyBorder="1" applyAlignment="1">
      <alignment horizontal="center" vertical="center" wrapText="1"/>
    </xf>
    <xf numFmtId="168" fontId="5" fillId="0" borderId="14" xfId="44" applyNumberFormat="1" applyFont="1" applyFill="1" applyBorder="1" applyAlignment="1">
      <alignment vertical="center" wrapText="1"/>
    </xf>
    <xf numFmtId="0" fontId="10" fillId="0" borderId="0" xfId="67" applyFont="1" applyBorder="1">
      <alignment/>
      <protection/>
    </xf>
    <xf numFmtId="168" fontId="5" fillId="0" borderId="14" xfId="67" applyNumberFormat="1" applyFont="1" applyBorder="1" applyAlignment="1">
      <alignment horizontal="center" vertical="center"/>
      <protection/>
    </xf>
    <xf numFmtId="49" fontId="5" fillId="0" borderId="15" xfId="15" applyNumberFormat="1" applyFont="1" applyFill="1" applyBorder="1" applyAlignment="1">
      <alignment horizontal="center" vertical="center" wrapText="1"/>
      <protection/>
    </xf>
    <xf numFmtId="0" fontId="5" fillId="0" borderId="15" xfId="44" applyNumberFormat="1" applyFont="1" applyFill="1" applyBorder="1" applyAlignment="1">
      <alignment horizontal="center" vertical="center" wrapText="1"/>
    </xf>
    <xf numFmtId="168" fontId="5" fillId="0" borderId="15" xfId="44" applyNumberFormat="1" applyFont="1" applyBorder="1" applyAlignment="1">
      <alignment horizontal="center" vertical="center"/>
    </xf>
    <xf numFmtId="168" fontId="5" fillId="0" borderId="19" xfId="44" applyNumberFormat="1" applyFont="1" applyBorder="1" applyAlignment="1">
      <alignment horizontal="center" vertical="center"/>
    </xf>
    <xf numFmtId="165" fontId="5" fillId="0" borderId="15" xfId="15" applyNumberFormat="1" applyFont="1" applyFill="1" applyBorder="1" applyAlignment="1">
      <alignment horizontal="center" vertical="center" wrapText="1"/>
      <protection/>
    </xf>
    <xf numFmtId="0" fontId="6" fillId="0" borderId="17" xfId="67" applyFont="1" applyBorder="1" applyAlignment="1">
      <alignment vertical="center"/>
      <protection/>
    </xf>
    <xf numFmtId="0" fontId="5" fillId="0" borderId="20" xfId="67" applyFont="1" applyBorder="1">
      <alignment/>
      <protection/>
    </xf>
    <xf numFmtId="0" fontId="8" fillId="0" borderId="21" xfId="67" applyFont="1" applyBorder="1" applyAlignment="1">
      <alignment horizontal="center" vertical="top" wrapText="1"/>
      <protection/>
    </xf>
    <xf numFmtId="0" fontId="8" fillId="0" borderId="22" xfId="67" applyFont="1" applyBorder="1" applyAlignment="1">
      <alignment horizontal="center" vertical="top" wrapText="1"/>
      <protection/>
    </xf>
    <xf numFmtId="0" fontId="8" fillId="0" borderId="22" xfId="44" applyNumberFormat="1" applyFont="1" applyBorder="1" applyAlignment="1">
      <alignment horizontal="center" vertical="top" wrapText="1"/>
    </xf>
    <xf numFmtId="0" fontId="13" fillId="34" borderId="15" xfId="69" applyFont="1" applyFill="1" applyBorder="1" applyAlignment="1">
      <alignment vertical="center" wrapText="1"/>
      <protection/>
    </xf>
    <xf numFmtId="165" fontId="5" fillId="0" borderId="15" xfId="44" applyNumberFormat="1" applyFont="1" applyFill="1" applyBorder="1" applyAlignment="1">
      <alignment vertical="center" wrapText="1"/>
    </xf>
    <xf numFmtId="168" fontId="5" fillId="0" borderId="15" xfId="44" applyNumberFormat="1" applyFont="1" applyBorder="1" applyAlignment="1">
      <alignment vertical="center" wrapText="1"/>
    </xf>
    <xf numFmtId="168" fontId="5" fillId="0" borderId="15" xfId="67" applyNumberFormat="1" applyFont="1" applyBorder="1" applyAlignment="1">
      <alignment horizontal="center" vertical="center"/>
      <protection/>
    </xf>
    <xf numFmtId="168" fontId="6" fillId="0" borderId="14" xfId="44" applyNumberFormat="1" applyFont="1" applyBorder="1" applyAlignment="1">
      <alignment horizontal="center"/>
    </xf>
    <xf numFmtId="0" fontId="6" fillId="0" borderId="23" xfId="67" applyFont="1" applyBorder="1" applyAlignment="1">
      <alignment/>
      <protection/>
    </xf>
    <xf numFmtId="0" fontId="6" fillId="0" borderId="14" xfId="67" applyFont="1" applyBorder="1" applyAlignment="1">
      <alignment/>
      <protection/>
    </xf>
    <xf numFmtId="0" fontId="6" fillId="0" borderId="14" xfId="44" applyNumberFormat="1" applyFont="1" applyBorder="1" applyAlignment="1">
      <alignment/>
    </xf>
    <xf numFmtId="0" fontId="6" fillId="0" borderId="14" xfId="67" applyFont="1" applyBorder="1" applyAlignment="1">
      <alignment vertical="center"/>
      <protection/>
    </xf>
    <xf numFmtId="0" fontId="14" fillId="34" borderId="14" xfId="69" applyFont="1" applyFill="1" applyBorder="1" applyAlignment="1">
      <alignment horizontal="center" vertical="center" wrapText="1"/>
      <protection/>
    </xf>
    <xf numFmtId="0" fontId="5" fillId="0" borderId="0" xfId="67" applyFont="1" applyAlignment="1">
      <alignment horizontal="center"/>
      <protection/>
    </xf>
    <xf numFmtId="0" fontId="5" fillId="0" borderId="11" xfId="67" applyFont="1" applyBorder="1" applyAlignment="1">
      <alignment horizontal="center"/>
      <protection/>
    </xf>
    <xf numFmtId="0" fontId="6" fillId="0" borderId="17" xfId="67" applyFont="1" applyBorder="1" applyAlignment="1">
      <alignment horizontal="center"/>
      <protection/>
    </xf>
    <xf numFmtId="49" fontId="5" fillId="0" borderId="14" xfId="68" applyNumberFormat="1" applyFont="1" applyFill="1" applyBorder="1" applyAlignment="1">
      <alignment horizontal="center" vertical="center"/>
      <protection/>
    </xf>
    <xf numFmtId="0" fontId="5" fillId="0" borderId="0" xfId="67" applyFont="1" applyFill="1" applyAlignment="1">
      <alignment horizontal="center"/>
      <protection/>
    </xf>
    <xf numFmtId="0" fontId="5" fillId="0" borderId="0" xfId="67" applyFont="1" applyBorder="1" applyAlignment="1">
      <alignment horizontal="center" wrapText="1"/>
      <protection/>
    </xf>
    <xf numFmtId="49" fontId="5" fillId="0" borderId="16" xfId="15" applyNumberFormat="1" applyFont="1" applyFill="1" applyBorder="1" applyAlignment="1">
      <alignment horizontal="center" vertical="center" wrapText="1"/>
      <protection/>
    </xf>
    <xf numFmtId="168" fontId="5" fillId="0" borderId="0" xfId="67" applyNumberFormat="1" applyFont="1">
      <alignment/>
      <protection/>
    </xf>
    <xf numFmtId="169" fontId="15" fillId="0" borderId="0" xfId="44" applyNumberFormat="1" applyFont="1" applyAlignment="1">
      <alignment horizontal="left" vertical="center"/>
    </xf>
    <xf numFmtId="0" fontId="5" fillId="0" borderId="14" xfId="67" applyFont="1" applyBorder="1" applyAlignment="1">
      <alignment horizontal="center" vertical="center"/>
      <protection/>
    </xf>
    <xf numFmtId="0" fontId="51" fillId="33" borderId="14" xfId="66" applyFont="1" applyFill="1" applyBorder="1" applyAlignment="1">
      <alignment horizontal="center" vertical="center"/>
      <protection/>
    </xf>
    <xf numFmtId="0" fontId="5" fillId="33" borderId="14" xfId="72" applyNumberFormat="1" applyFont="1" applyFill="1" applyBorder="1" applyAlignment="1">
      <alignment vertical="center" wrapText="1"/>
      <protection/>
    </xf>
    <xf numFmtId="165" fontId="5" fillId="33" borderId="14" xfId="72" applyNumberFormat="1" applyFont="1" applyFill="1" applyBorder="1" applyAlignment="1">
      <alignment vertical="center" wrapText="1"/>
      <protection/>
    </xf>
    <xf numFmtId="49" fontId="5" fillId="0" borderId="14" xfId="15" applyNumberFormat="1" applyFont="1" applyFill="1" applyBorder="1" applyAlignment="1" quotePrefix="1">
      <alignment horizontal="center" vertical="center"/>
      <protection/>
    </xf>
    <xf numFmtId="49" fontId="5" fillId="33" borderId="14" xfId="15" applyNumberFormat="1" applyFont="1" applyFill="1" applyBorder="1" applyAlignment="1" quotePrefix="1">
      <alignment horizontal="center" vertical="center"/>
      <protection/>
    </xf>
    <xf numFmtId="0" fontId="5" fillId="0" borderId="14" xfId="16" applyFont="1" applyFill="1" applyBorder="1" applyAlignment="1">
      <alignment horizontal="center" vertical="center" wrapText="1"/>
      <protection/>
    </xf>
    <xf numFmtId="0" fontId="5" fillId="34" borderId="14" xfId="16" applyNumberFormat="1" applyFont="1" applyFill="1" applyBorder="1" applyAlignment="1">
      <alignment horizontal="left" vertical="center" wrapText="1"/>
      <protection/>
    </xf>
    <xf numFmtId="0" fontId="5" fillId="34" borderId="14" xfId="16" applyFont="1" applyFill="1" applyBorder="1" applyAlignment="1">
      <alignment horizontal="left" vertical="center" wrapText="1"/>
      <protection/>
    </xf>
    <xf numFmtId="165" fontId="5" fillId="0" borderId="14" xfId="70" applyNumberFormat="1" applyFont="1" applyFill="1" applyBorder="1" applyAlignment="1">
      <alignment vertical="center" wrapText="1"/>
      <protection/>
    </xf>
    <xf numFmtId="0" fontId="5" fillId="0" borderId="14" xfId="65" applyFont="1" applyBorder="1" applyAlignment="1">
      <alignment horizontal="center" vertical="center" wrapText="1"/>
      <protection/>
    </xf>
    <xf numFmtId="165" fontId="5" fillId="0" borderId="14" xfId="69" applyNumberFormat="1" applyFont="1" applyFill="1" applyBorder="1" applyAlignment="1">
      <alignment vertical="center" wrapText="1"/>
      <protection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34" borderId="14" xfId="16" applyFont="1" applyFill="1" applyBorder="1" applyAlignment="1">
      <alignment horizontal="center" vertical="center" wrapText="1"/>
      <protection/>
    </xf>
    <xf numFmtId="0" fontId="5" fillId="0" borderId="14" xfId="70" applyFont="1" applyFill="1" applyBorder="1" applyAlignment="1">
      <alignment vertical="center" wrapText="1"/>
      <protection/>
    </xf>
    <xf numFmtId="165" fontId="5" fillId="34" borderId="14" xfId="16" applyNumberFormat="1" applyFont="1" applyFill="1" applyBorder="1" applyAlignment="1">
      <alignment vertical="center" wrapText="1"/>
      <protection/>
    </xf>
    <xf numFmtId="0" fontId="5" fillId="34" borderId="14" xfId="65" applyNumberFormat="1" applyFont="1" applyFill="1" applyBorder="1" applyAlignment="1">
      <alignment horizontal="left" vertical="center" wrapText="1"/>
      <protection/>
    </xf>
    <xf numFmtId="0" fontId="5" fillId="34" borderId="14" xfId="65" applyFont="1" applyFill="1" applyBorder="1" applyAlignment="1">
      <alignment horizontal="left" vertical="center" wrapText="1"/>
      <protection/>
    </xf>
    <xf numFmtId="0" fontId="5" fillId="34" borderId="14" xfId="16" applyNumberFormat="1" applyFont="1" applyFill="1" applyBorder="1" applyAlignment="1">
      <alignment vertical="center" wrapText="1"/>
      <protection/>
    </xf>
    <xf numFmtId="0" fontId="5" fillId="0" borderId="14" xfId="57" applyFont="1" applyFill="1" applyBorder="1" applyAlignment="1">
      <alignment vertical="center" wrapText="1"/>
      <protection/>
    </xf>
    <xf numFmtId="0" fontId="5" fillId="0" borderId="14" xfId="73" applyFont="1" applyFill="1" applyBorder="1" applyAlignment="1">
      <alignment vertical="center" wrapText="1"/>
      <protection/>
    </xf>
    <xf numFmtId="0" fontId="5" fillId="0" borderId="14" xfId="16" applyNumberFormat="1" applyFont="1" applyFill="1" applyBorder="1" applyAlignment="1">
      <alignment vertical="center" wrapText="1"/>
      <protection/>
    </xf>
    <xf numFmtId="0" fontId="5" fillId="34" borderId="14" xfId="65" applyFont="1" applyFill="1" applyBorder="1" applyAlignment="1">
      <alignment vertical="center" wrapText="1"/>
      <protection/>
    </xf>
    <xf numFmtId="0" fontId="5" fillId="33" borderId="14" xfId="65" applyNumberFormat="1" applyFont="1" applyFill="1" applyBorder="1" applyAlignment="1">
      <alignment horizontal="center" vertical="center" wrapText="1"/>
      <protection/>
    </xf>
    <xf numFmtId="165" fontId="5" fillId="33" borderId="14" xfId="57" applyNumberFormat="1" applyFont="1" applyFill="1" applyBorder="1" applyAlignment="1">
      <alignment vertical="center" wrapText="1"/>
      <protection/>
    </xf>
    <xf numFmtId="165" fontId="5" fillId="33" borderId="14" xfId="16" applyNumberFormat="1" applyFont="1" applyFill="1" applyBorder="1" applyAlignment="1">
      <alignment vertical="center" wrapText="1"/>
      <protection/>
    </xf>
    <xf numFmtId="165" fontId="5" fillId="33" borderId="14" xfId="15" applyNumberFormat="1" applyFont="1" applyFill="1" applyBorder="1" applyAlignment="1">
      <alignment vertical="center" wrapText="1"/>
      <protection/>
    </xf>
    <xf numFmtId="165" fontId="5" fillId="0" borderId="14" xfId="15" applyNumberFormat="1" applyFont="1" applyFill="1" applyBorder="1" applyAlignment="1">
      <alignment vertical="center" wrapText="1"/>
      <protection/>
    </xf>
    <xf numFmtId="0" fontId="5" fillId="33" borderId="14" xfId="66" applyFont="1" applyFill="1" applyBorder="1" applyAlignment="1">
      <alignment vertical="center" wrapText="1"/>
      <protection/>
    </xf>
    <xf numFmtId="0" fontId="5" fillId="33" borderId="14" xfId="61" applyFont="1" applyFill="1" applyBorder="1" applyAlignment="1">
      <alignment vertical="center" wrapText="1"/>
      <protection/>
    </xf>
    <xf numFmtId="4" fontId="5" fillId="33" borderId="14" xfId="61" applyNumberFormat="1" applyFont="1" applyFill="1" applyBorder="1" applyAlignment="1">
      <alignment horizontal="left" vertical="center" wrapText="1"/>
      <protection/>
    </xf>
    <xf numFmtId="165" fontId="5" fillId="33" borderId="14" xfId="16" applyNumberFormat="1" applyFont="1" applyFill="1" applyBorder="1" applyAlignment="1">
      <alignment horizontal="left" vertical="center" wrapText="1"/>
      <protection/>
    </xf>
    <xf numFmtId="0" fontId="5" fillId="33" borderId="14" xfId="15" applyFont="1" applyFill="1" applyBorder="1" applyAlignment="1">
      <alignment horizontal="center" vertical="center" wrapText="1"/>
      <protection/>
    </xf>
    <xf numFmtId="0" fontId="5" fillId="33" borderId="14" xfId="57" applyFont="1" applyFill="1" applyBorder="1" applyAlignment="1">
      <alignment vertical="center" wrapText="1"/>
      <protection/>
    </xf>
    <xf numFmtId="168" fontId="6" fillId="0" borderId="14" xfId="44" applyNumberFormat="1" applyFont="1" applyBorder="1" applyAlignment="1">
      <alignment/>
    </xf>
    <xf numFmtId="168" fontId="6" fillId="0" borderId="14" xfId="44" applyNumberFormat="1" applyFont="1" applyBorder="1" applyAlignment="1">
      <alignment horizontal="center" vertical="center"/>
    </xf>
    <xf numFmtId="168" fontId="6" fillId="0" borderId="14" xfId="44" applyNumberFormat="1" applyFont="1" applyBorder="1" applyAlignment="1">
      <alignment/>
    </xf>
    <xf numFmtId="0" fontId="5" fillId="0" borderId="14" xfId="61" applyFont="1" applyFill="1" applyBorder="1" applyAlignment="1">
      <alignment vertical="center" wrapText="1"/>
      <protection/>
    </xf>
    <xf numFmtId="0" fontId="6" fillId="0" borderId="14" xfId="67" applyFont="1" applyBorder="1" applyAlignment="1">
      <alignment horizontal="center" vertical="center"/>
      <protection/>
    </xf>
    <xf numFmtId="0" fontId="7" fillId="0" borderId="24" xfId="67" applyFont="1" applyBorder="1" applyAlignment="1">
      <alignment horizontal="center" vertical="center" wrapText="1"/>
      <protection/>
    </xf>
    <xf numFmtId="0" fontId="7" fillId="0" borderId="25" xfId="67" applyFont="1" applyBorder="1" applyAlignment="1">
      <alignment horizontal="center" vertical="center" wrapText="1"/>
      <protection/>
    </xf>
    <xf numFmtId="0" fontId="5" fillId="0" borderId="0" xfId="67" applyFont="1" applyBorder="1" applyAlignment="1">
      <alignment horizontal="right"/>
      <protection/>
    </xf>
    <xf numFmtId="0" fontId="6" fillId="0" borderId="0" xfId="67" applyFont="1" applyBorder="1">
      <alignment/>
      <protection/>
    </xf>
    <xf numFmtId="0" fontId="7" fillId="0" borderId="24" xfId="67" applyFont="1" applyFill="1" applyBorder="1" applyAlignment="1">
      <alignment horizontal="center" vertical="center" wrapText="1"/>
      <protection/>
    </xf>
    <xf numFmtId="0" fontId="7" fillId="0" borderId="26" xfId="67" applyFont="1" applyFill="1" applyBorder="1" applyAlignment="1">
      <alignment horizontal="center" vertical="center" wrapText="1"/>
      <protection/>
    </xf>
    <xf numFmtId="0" fontId="7" fillId="0" borderId="25" xfId="67" applyFont="1" applyFill="1" applyBorder="1" applyAlignment="1">
      <alignment horizontal="center" vertical="center" wrapText="1"/>
      <protection/>
    </xf>
    <xf numFmtId="0" fontId="7" fillId="0" borderId="27" xfId="67" applyFont="1" applyFill="1" applyBorder="1" applyAlignment="1">
      <alignment horizontal="center" vertical="top" wrapText="1"/>
      <protection/>
    </xf>
    <xf numFmtId="0" fontId="7" fillId="0" borderId="28" xfId="67" applyFont="1" applyFill="1" applyBorder="1" applyAlignment="1">
      <alignment horizontal="center" vertical="top" wrapText="1"/>
      <protection/>
    </xf>
    <xf numFmtId="0" fontId="7" fillId="0" borderId="29" xfId="67" applyFont="1" applyFill="1" applyBorder="1" applyAlignment="1">
      <alignment horizontal="center" vertical="top" wrapText="1"/>
      <protection/>
    </xf>
    <xf numFmtId="0" fontId="6" fillId="0" borderId="0" xfId="67" applyFont="1" applyBorder="1" applyAlignment="1">
      <alignment horizontal="center"/>
      <protection/>
    </xf>
    <xf numFmtId="0" fontId="6" fillId="0" borderId="30" xfId="67" applyFont="1" applyBorder="1" applyAlignment="1">
      <alignment horizontal="right" vertical="center"/>
      <protection/>
    </xf>
    <xf numFmtId="0" fontId="6" fillId="0" borderId="31" xfId="67" applyFont="1" applyBorder="1" applyAlignment="1">
      <alignment horizontal="right" vertical="center"/>
      <protection/>
    </xf>
    <xf numFmtId="0" fontId="6" fillId="0" borderId="32" xfId="67" applyFont="1" applyBorder="1" applyAlignment="1">
      <alignment horizontal="right" vertical="center"/>
      <protection/>
    </xf>
    <xf numFmtId="0" fontId="6" fillId="0" borderId="33" xfId="67" applyFont="1" applyBorder="1" applyAlignment="1">
      <alignment horizontal="right" vertical="center"/>
      <protection/>
    </xf>
    <xf numFmtId="0" fontId="6" fillId="0" borderId="17" xfId="67" applyFont="1" applyBorder="1" applyAlignment="1">
      <alignment horizontal="right" vertical="center"/>
      <protection/>
    </xf>
    <xf numFmtId="0" fontId="6" fillId="0" borderId="34" xfId="67" applyFont="1" applyBorder="1" applyAlignment="1">
      <alignment horizontal="right" vertical="center"/>
      <protection/>
    </xf>
    <xf numFmtId="0" fontId="6" fillId="0" borderId="35" xfId="67" applyFont="1" applyBorder="1" applyAlignment="1">
      <alignment horizontal="right" vertical="center"/>
      <protection/>
    </xf>
    <xf numFmtId="0" fontId="6" fillId="0" borderId="36" xfId="67" applyFont="1" applyBorder="1" applyAlignment="1">
      <alignment horizontal="right" vertical="center"/>
      <protection/>
    </xf>
    <xf numFmtId="0" fontId="6" fillId="0" borderId="37" xfId="67" applyFont="1" applyBorder="1" applyAlignment="1">
      <alignment horizontal="right" vertical="center"/>
      <protection/>
    </xf>
    <xf numFmtId="0" fontId="5" fillId="0" borderId="0" xfId="67" applyFont="1" applyAlignment="1">
      <alignment horizontal="left"/>
      <protection/>
    </xf>
    <xf numFmtId="0" fontId="5" fillId="0" borderId="38" xfId="67" applyFont="1" applyBorder="1" applyAlignment="1">
      <alignment horizontal="center"/>
      <protection/>
    </xf>
    <xf numFmtId="0" fontId="7" fillId="0" borderId="26" xfId="67" applyFont="1" applyBorder="1" applyAlignment="1">
      <alignment horizontal="center" vertical="center" wrapText="1"/>
      <protection/>
    </xf>
    <xf numFmtId="0" fontId="6" fillId="0" borderId="0" xfId="67" applyFont="1" applyFill="1" applyAlignment="1">
      <alignment horizontal="justify" vertical="justify" wrapText="1"/>
      <protection/>
    </xf>
    <xf numFmtId="0" fontId="7" fillId="0" borderId="27" xfId="67" applyFont="1" applyFill="1" applyBorder="1" applyAlignment="1">
      <alignment horizontal="center" vertical="center" wrapText="1"/>
      <protection/>
    </xf>
    <xf numFmtId="0" fontId="7" fillId="0" borderId="38" xfId="67" applyFont="1" applyFill="1" applyBorder="1" applyAlignment="1">
      <alignment horizontal="center" vertical="center" wrapText="1"/>
      <protection/>
    </xf>
    <xf numFmtId="0" fontId="7" fillId="0" borderId="24" xfId="44" applyNumberFormat="1" applyFont="1" applyBorder="1" applyAlignment="1">
      <alignment horizontal="center" vertical="center" wrapText="1"/>
    </xf>
    <xf numFmtId="0" fontId="7" fillId="0" borderId="25" xfId="44" applyNumberFormat="1" applyFont="1" applyBorder="1" applyAlignment="1">
      <alignment horizontal="center" vertical="center" wrapText="1"/>
    </xf>
  </cellXfs>
  <cellStyles count="61">
    <cellStyle name="Normal" xfId="0"/>
    <cellStyle name=" б" xfId="15"/>
    <cellStyle name=" б 2 2 2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CoA2007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  <cellStyle name="Обычный 10" xfId="65"/>
    <cellStyle name="Обычный 14 2" xfId="66"/>
    <cellStyle name="Обычный 2" xfId="67"/>
    <cellStyle name="Обычный 35" xfId="68"/>
    <cellStyle name="Обычный_Лист1" xfId="69"/>
    <cellStyle name="Обычный_Лист1 2" xfId="70"/>
    <cellStyle name="Обычный_Лист2" xfId="71"/>
    <cellStyle name="Стиль 1" xfId="72"/>
    <cellStyle name="Стиль 1 2 2" xfId="73"/>
    <cellStyle name="Финансовый_Лист2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" name="Line 1"/>
        <xdr:cNvSpPr>
          <a:spLocks/>
        </xdr:cNvSpPr>
      </xdr:nvSpPr>
      <xdr:spPr>
        <a:xfrm>
          <a:off x="9001125" y="1960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2" name="Line 652"/>
        <xdr:cNvSpPr>
          <a:spLocks/>
        </xdr:cNvSpPr>
      </xdr:nvSpPr>
      <xdr:spPr>
        <a:xfrm>
          <a:off x="9001125" y="1960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Line 653"/>
        <xdr:cNvSpPr>
          <a:spLocks/>
        </xdr:cNvSpPr>
      </xdr:nvSpPr>
      <xdr:spPr>
        <a:xfrm>
          <a:off x="9001125" y="1960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4" name="Line 654"/>
        <xdr:cNvSpPr>
          <a:spLocks/>
        </xdr:cNvSpPr>
      </xdr:nvSpPr>
      <xdr:spPr>
        <a:xfrm>
          <a:off x="9001125" y="1960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5" name="Line 655"/>
        <xdr:cNvSpPr>
          <a:spLocks/>
        </xdr:cNvSpPr>
      </xdr:nvSpPr>
      <xdr:spPr>
        <a:xfrm>
          <a:off x="9001125" y="1960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6" name="Line 656"/>
        <xdr:cNvSpPr>
          <a:spLocks/>
        </xdr:cNvSpPr>
      </xdr:nvSpPr>
      <xdr:spPr>
        <a:xfrm>
          <a:off x="9001125" y="1960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7" name="Line 33"/>
        <xdr:cNvSpPr>
          <a:spLocks/>
        </xdr:cNvSpPr>
      </xdr:nvSpPr>
      <xdr:spPr>
        <a:xfrm>
          <a:off x="9001125" y="1960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8" name="Line 47"/>
        <xdr:cNvSpPr>
          <a:spLocks/>
        </xdr:cNvSpPr>
      </xdr:nvSpPr>
      <xdr:spPr>
        <a:xfrm>
          <a:off x="9001125" y="1960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9" name="Line 659"/>
        <xdr:cNvSpPr>
          <a:spLocks/>
        </xdr:cNvSpPr>
      </xdr:nvSpPr>
      <xdr:spPr>
        <a:xfrm>
          <a:off x="9001125" y="1960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0" name="Line 660"/>
        <xdr:cNvSpPr>
          <a:spLocks/>
        </xdr:cNvSpPr>
      </xdr:nvSpPr>
      <xdr:spPr>
        <a:xfrm>
          <a:off x="9001125" y="1960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1" name="Line 661"/>
        <xdr:cNvSpPr>
          <a:spLocks/>
        </xdr:cNvSpPr>
      </xdr:nvSpPr>
      <xdr:spPr>
        <a:xfrm>
          <a:off x="9001125" y="1960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2" name="Line 662"/>
        <xdr:cNvSpPr>
          <a:spLocks/>
        </xdr:cNvSpPr>
      </xdr:nvSpPr>
      <xdr:spPr>
        <a:xfrm>
          <a:off x="9001125" y="1960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3" name="Line 663"/>
        <xdr:cNvSpPr>
          <a:spLocks/>
        </xdr:cNvSpPr>
      </xdr:nvSpPr>
      <xdr:spPr>
        <a:xfrm>
          <a:off x="9001125" y="1960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4" name="Line 664"/>
        <xdr:cNvSpPr>
          <a:spLocks/>
        </xdr:cNvSpPr>
      </xdr:nvSpPr>
      <xdr:spPr>
        <a:xfrm>
          <a:off x="9001125" y="1960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5" name="Line 1"/>
        <xdr:cNvSpPr>
          <a:spLocks/>
        </xdr:cNvSpPr>
      </xdr:nvSpPr>
      <xdr:spPr>
        <a:xfrm>
          <a:off x="9001125" y="1960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6" name="Line 666"/>
        <xdr:cNvSpPr>
          <a:spLocks/>
        </xdr:cNvSpPr>
      </xdr:nvSpPr>
      <xdr:spPr>
        <a:xfrm>
          <a:off x="9001125" y="1960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7" name="Line 667"/>
        <xdr:cNvSpPr>
          <a:spLocks/>
        </xdr:cNvSpPr>
      </xdr:nvSpPr>
      <xdr:spPr>
        <a:xfrm>
          <a:off x="9001125" y="1960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8" name="Line 668"/>
        <xdr:cNvSpPr>
          <a:spLocks/>
        </xdr:cNvSpPr>
      </xdr:nvSpPr>
      <xdr:spPr>
        <a:xfrm>
          <a:off x="9001125" y="1960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9" name="Line 669"/>
        <xdr:cNvSpPr>
          <a:spLocks/>
        </xdr:cNvSpPr>
      </xdr:nvSpPr>
      <xdr:spPr>
        <a:xfrm>
          <a:off x="9001125" y="1960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20" name="Line 670"/>
        <xdr:cNvSpPr>
          <a:spLocks/>
        </xdr:cNvSpPr>
      </xdr:nvSpPr>
      <xdr:spPr>
        <a:xfrm>
          <a:off x="9001125" y="1960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21" name="Line 33"/>
        <xdr:cNvSpPr>
          <a:spLocks/>
        </xdr:cNvSpPr>
      </xdr:nvSpPr>
      <xdr:spPr>
        <a:xfrm>
          <a:off x="9001125" y="1960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22" name="Line 47"/>
        <xdr:cNvSpPr>
          <a:spLocks/>
        </xdr:cNvSpPr>
      </xdr:nvSpPr>
      <xdr:spPr>
        <a:xfrm>
          <a:off x="9001125" y="1960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23" name="Line 673"/>
        <xdr:cNvSpPr>
          <a:spLocks/>
        </xdr:cNvSpPr>
      </xdr:nvSpPr>
      <xdr:spPr>
        <a:xfrm>
          <a:off x="9001125" y="1960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24" name="Line 674"/>
        <xdr:cNvSpPr>
          <a:spLocks/>
        </xdr:cNvSpPr>
      </xdr:nvSpPr>
      <xdr:spPr>
        <a:xfrm>
          <a:off x="9001125" y="1960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25" name="Line 675"/>
        <xdr:cNvSpPr>
          <a:spLocks/>
        </xdr:cNvSpPr>
      </xdr:nvSpPr>
      <xdr:spPr>
        <a:xfrm>
          <a:off x="9001125" y="1960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26" name="Line 676"/>
        <xdr:cNvSpPr>
          <a:spLocks/>
        </xdr:cNvSpPr>
      </xdr:nvSpPr>
      <xdr:spPr>
        <a:xfrm>
          <a:off x="9001125" y="1960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27" name="Line 677"/>
        <xdr:cNvSpPr>
          <a:spLocks/>
        </xdr:cNvSpPr>
      </xdr:nvSpPr>
      <xdr:spPr>
        <a:xfrm>
          <a:off x="9001125" y="1960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28" name="Line 678"/>
        <xdr:cNvSpPr>
          <a:spLocks/>
        </xdr:cNvSpPr>
      </xdr:nvSpPr>
      <xdr:spPr>
        <a:xfrm>
          <a:off x="9001125" y="1960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3"/>
  <sheetViews>
    <sheetView tabSelected="1" zoomScaleSheetLayoutView="87" zoomScalePageLayoutView="0" workbookViewId="0" topLeftCell="A1">
      <selection activeCell="A1" sqref="A1"/>
    </sheetView>
  </sheetViews>
  <sheetFormatPr defaultColWidth="9.140625" defaultRowHeight="12.75"/>
  <cols>
    <col min="1" max="1" width="2.28125" style="1" customWidth="1"/>
    <col min="2" max="2" width="7.421875" style="1" customWidth="1"/>
    <col min="3" max="3" width="17.28125" style="1" customWidth="1"/>
    <col min="4" max="4" width="18.8515625" style="93" customWidth="1"/>
    <col min="5" max="5" width="21.8515625" style="1" customWidth="1"/>
    <col min="6" max="6" width="29.8515625" style="1" customWidth="1"/>
    <col min="7" max="7" width="29.421875" style="1" customWidth="1"/>
    <col min="8" max="8" width="8.00390625" style="1" customWidth="1"/>
    <col min="9" max="9" width="11.00390625" style="12" customWidth="1"/>
    <col min="10" max="10" width="17.57421875" style="1" customWidth="1"/>
    <col min="11" max="11" width="16.8515625" style="1" customWidth="1"/>
    <col min="12" max="12" width="15.7109375" style="1" customWidth="1"/>
    <col min="13" max="13" width="28.140625" style="1" customWidth="1"/>
    <col min="14" max="14" width="9.28125" style="1" customWidth="1"/>
    <col min="15" max="19" width="11.140625" style="1" customWidth="1"/>
    <col min="20" max="20" width="16.00390625" style="1" customWidth="1"/>
    <col min="21" max="21" width="19.00390625" style="1" customWidth="1"/>
    <col min="22" max="22" width="18.7109375" style="1" customWidth="1"/>
    <col min="23" max="23" width="13.8515625" style="1" customWidth="1"/>
    <col min="24" max="24" width="15.00390625" style="57" customWidth="1"/>
    <col min="25" max="25" width="13.7109375" style="1" customWidth="1"/>
    <col min="26" max="16384" width="9.140625" style="1" customWidth="1"/>
  </cols>
  <sheetData>
    <row r="1" spans="5:24" ht="13.5" thickBot="1">
      <c r="E1" s="2"/>
      <c r="F1" s="2"/>
      <c r="G1" s="2"/>
      <c r="H1" s="2"/>
      <c r="I1" s="3"/>
      <c r="J1" s="2"/>
      <c r="K1" s="2"/>
      <c r="L1" s="2"/>
      <c r="N1" s="2"/>
      <c r="P1" s="101" t="s">
        <v>121</v>
      </c>
      <c r="V1" s="4"/>
      <c r="W1" s="4"/>
      <c r="X1" s="5"/>
    </row>
    <row r="2" spans="3:24" ht="22.5" customHeight="1" thickBot="1">
      <c r="C2" s="6" t="s">
        <v>28</v>
      </c>
      <c r="D2" s="94"/>
      <c r="E2" s="7"/>
      <c r="F2" s="7"/>
      <c r="G2" s="7"/>
      <c r="H2" s="7"/>
      <c r="I2" s="8"/>
      <c r="J2" s="7"/>
      <c r="K2" s="7"/>
      <c r="L2" s="7"/>
      <c r="M2" s="9"/>
      <c r="N2" s="2"/>
      <c r="T2" s="2"/>
      <c r="V2" s="10"/>
      <c r="W2" s="10"/>
      <c r="X2" s="11"/>
    </row>
    <row r="3" spans="22:39" ht="12">
      <c r="V3" s="10"/>
      <c r="W3" s="10"/>
      <c r="X3" s="1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2:39" ht="12">
      <c r="B4" s="152" t="s">
        <v>355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2:24" ht="15.75" customHeight="1" thickBot="1">
      <c r="B5" s="162"/>
      <c r="C5" s="162"/>
      <c r="D5" s="144" t="s">
        <v>0</v>
      </c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3"/>
    </row>
    <row r="6" spans="10:25" ht="12">
      <c r="J6" s="10"/>
      <c r="K6" s="10"/>
      <c r="L6" s="10"/>
      <c r="N6" s="11"/>
      <c r="O6" s="11"/>
      <c r="P6" s="11"/>
      <c r="Q6" s="11"/>
      <c r="R6" s="11"/>
      <c r="S6" s="11"/>
      <c r="T6" s="153" t="s">
        <v>82</v>
      </c>
      <c r="U6" s="154"/>
      <c r="V6" s="154"/>
      <c r="W6" s="154"/>
      <c r="X6" s="154"/>
      <c r="Y6" s="155"/>
    </row>
    <row r="7" spans="10:25" ht="12">
      <c r="J7" s="10"/>
      <c r="K7" s="10"/>
      <c r="L7" s="10"/>
      <c r="N7" s="11"/>
      <c r="O7" s="11"/>
      <c r="P7" s="11"/>
      <c r="Q7" s="11"/>
      <c r="R7" s="11"/>
      <c r="S7" s="11"/>
      <c r="T7" s="156"/>
      <c r="U7" s="157"/>
      <c r="V7" s="157"/>
      <c r="W7" s="157"/>
      <c r="X7" s="157"/>
      <c r="Y7" s="158"/>
    </row>
    <row r="8" spans="10:25" ht="14.25" customHeight="1">
      <c r="J8" s="10"/>
      <c r="K8" s="10"/>
      <c r="L8" s="10"/>
      <c r="N8" s="14"/>
      <c r="O8" s="14"/>
      <c r="P8" s="14"/>
      <c r="Q8" s="14"/>
      <c r="R8" s="14"/>
      <c r="S8" s="14"/>
      <c r="T8" s="156" t="s">
        <v>354</v>
      </c>
      <c r="U8" s="157"/>
      <c r="V8" s="157"/>
      <c r="W8" s="157"/>
      <c r="X8" s="157"/>
      <c r="Y8" s="158"/>
    </row>
    <row r="9" spans="10:25" ht="12.75" thickBot="1">
      <c r="J9" s="10"/>
      <c r="K9" s="10"/>
      <c r="L9" s="10"/>
      <c r="N9" s="14"/>
      <c r="O9" s="14"/>
      <c r="P9" s="14"/>
      <c r="Q9" s="14"/>
      <c r="R9" s="14"/>
      <c r="S9" s="14"/>
      <c r="T9" s="159"/>
      <c r="U9" s="160"/>
      <c r="V9" s="160"/>
      <c r="W9" s="160"/>
      <c r="X9" s="160"/>
      <c r="Y9" s="161"/>
    </row>
    <row r="10" spans="4:24" ht="12"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1"/>
    </row>
    <row r="11" spans="3:24" ht="18" customHeight="1">
      <c r="C11" s="15"/>
      <c r="D11" s="4"/>
      <c r="E11" s="15"/>
      <c r="F11" s="15"/>
      <c r="G11" s="15"/>
      <c r="H11" s="15"/>
      <c r="I11" s="16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4"/>
    </row>
    <row r="12" spans="4:24" ht="18" customHeight="1" thickBot="1">
      <c r="D12" s="54"/>
      <c r="E12" s="17"/>
      <c r="F12" s="17"/>
      <c r="G12" s="17"/>
      <c r="H12" s="17"/>
      <c r="I12" s="18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9"/>
    </row>
    <row r="13" spans="2:26" ht="21" customHeight="1" thickBot="1">
      <c r="B13" s="142" t="s">
        <v>1</v>
      </c>
      <c r="C13" s="142" t="s">
        <v>20</v>
      </c>
      <c r="D13" s="142" t="s">
        <v>24</v>
      </c>
      <c r="E13" s="142" t="s">
        <v>21</v>
      </c>
      <c r="F13" s="142" t="s">
        <v>31</v>
      </c>
      <c r="G13" s="142" t="s">
        <v>25</v>
      </c>
      <c r="H13" s="142" t="s">
        <v>2</v>
      </c>
      <c r="I13" s="168" t="s">
        <v>29</v>
      </c>
      <c r="J13" s="142" t="s">
        <v>3</v>
      </c>
      <c r="K13" s="146" t="s">
        <v>4</v>
      </c>
      <c r="L13" s="146" t="s">
        <v>27</v>
      </c>
      <c r="M13" s="146" t="s">
        <v>23</v>
      </c>
      <c r="N13" s="146" t="s">
        <v>5</v>
      </c>
      <c r="O13" s="149" t="s">
        <v>6</v>
      </c>
      <c r="P13" s="150"/>
      <c r="Q13" s="150"/>
      <c r="R13" s="150"/>
      <c r="S13" s="151"/>
      <c r="T13" s="146" t="s">
        <v>7</v>
      </c>
      <c r="U13" s="146" t="s">
        <v>22</v>
      </c>
      <c r="V13" s="146" t="s">
        <v>8</v>
      </c>
      <c r="W13" s="146" t="s">
        <v>26</v>
      </c>
      <c r="X13" s="146" t="s">
        <v>30</v>
      </c>
      <c r="Y13" s="166" t="s">
        <v>9</v>
      </c>
      <c r="Z13" s="163"/>
    </row>
    <row r="14" spans="2:26" ht="48" customHeight="1" thickBot="1">
      <c r="B14" s="143"/>
      <c r="C14" s="143"/>
      <c r="D14" s="143"/>
      <c r="E14" s="143"/>
      <c r="F14" s="143"/>
      <c r="G14" s="164"/>
      <c r="H14" s="143"/>
      <c r="I14" s="169"/>
      <c r="J14" s="143"/>
      <c r="K14" s="148"/>
      <c r="L14" s="148"/>
      <c r="M14" s="148"/>
      <c r="N14" s="147"/>
      <c r="O14" s="20" t="s">
        <v>46</v>
      </c>
      <c r="P14" s="20" t="s">
        <v>47</v>
      </c>
      <c r="Q14" s="20" t="s">
        <v>48</v>
      </c>
      <c r="R14" s="20" t="s">
        <v>120</v>
      </c>
      <c r="S14" s="20" t="s">
        <v>356</v>
      </c>
      <c r="T14" s="148"/>
      <c r="U14" s="148"/>
      <c r="V14" s="147"/>
      <c r="W14" s="147"/>
      <c r="X14" s="147"/>
      <c r="Y14" s="167"/>
      <c r="Z14" s="163"/>
    </row>
    <row r="15" spans="2:25" s="21" customFormat="1" ht="12.75" customHeight="1">
      <c r="B15" s="80">
        <v>1</v>
      </c>
      <c r="C15" s="81">
        <v>2</v>
      </c>
      <c r="D15" s="81">
        <v>3</v>
      </c>
      <c r="E15" s="81">
        <v>4</v>
      </c>
      <c r="F15" s="81">
        <v>5</v>
      </c>
      <c r="G15" s="81">
        <v>6</v>
      </c>
      <c r="H15" s="81">
        <v>7</v>
      </c>
      <c r="I15" s="82">
        <v>8</v>
      </c>
      <c r="J15" s="81">
        <v>9</v>
      </c>
      <c r="K15" s="81">
        <v>10</v>
      </c>
      <c r="L15" s="81">
        <v>11</v>
      </c>
      <c r="M15" s="81">
        <v>12</v>
      </c>
      <c r="N15" s="81">
        <v>13</v>
      </c>
      <c r="O15" s="81">
        <v>14</v>
      </c>
      <c r="P15" s="81">
        <v>15</v>
      </c>
      <c r="Q15" s="81">
        <v>16</v>
      </c>
      <c r="R15" s="81">
        <v>17</v>
      </c>
      <c r="S15" s="81">
        <v>18</v>
      </c>
      <c r="T15" s="81">
        <v>19</v>
      </c>
      <c r="U15" s="81">
        <v>20</v>
      </c>
      <c r="V15" s="81">
        <v>21</v>
      </c>
      <c r="W15" s="81">
        <v>22</v>
      </c>
      <c r="X15" s="81">
        <v>23</v>
      </c>
      <c r="Y15" s="81">
        <v>24</v>
      </c>
    </row>
    <row r="16" spans="2:25" ht="12">
      <c r="B16" s="35" t="s">
        <v>10</v>
      </c>
      <c r="C16" s="36"/>
      <c r="D16" s="95"/>
      <c r="E16" s="36"/>
      <c r="F16" s="36"/>
      <c r="G16" s="36"/>
      <c r="H16" s="36"/>
      <c r="I16" s="37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78"/>
      <c r="Y16" s="79"/>
    </row>
    <row r="17" spans="2:25" ht="48">
      <c r="B17" s="73" t="s">
        <v>11</v>
      </c>
      <c r="C17" s="29" t="s">
        <v>32</v>
      </c>
      <c r="D17" s="29" t="s">
        <v>61</v>
      </c>
      <c r="E17" s="83" t="s">
        <v>63</v>
      </c>
      <c r="F17" s="83" t="s">
        <v>62</v>
      </c>
      <c r="G17" s="84" t="s">
        <v>33</v>
      </c>
      <c r="H17" s="29" t="s">
        <v>40</v>
      </c>
      <c r="I17" s="74">
        <v>0</v>
      </c>
      <c r="J17" s="29" t="s">
        <v>43</v>
      </c>
      <c r="K17" s="29" t="s">
        <v>41</v>
      </c>
      <c r="L17" s="29" t="s">
        <v>42</v>
      </c>
      <c r="M17" s="29" t="s">
        <v>44</v>
      </c>
      <c r="N17" s="77" t="s">
        <v>45</v>
      </c>
      <c r="O17" s="85">
        <v>600</v>
      </c>
      <c r="P17" s="67">
        <v>1620</v>
      </c>
      <c r="Q17" s="67">
        <v>1980</v>
      </c>
      <c r="R17" s="67"/>
      <c r="S17" s="67"/>
      <c r="T17" s="86">
        <v>29864.594285714287</v>
      </c>
      <c r="U17" s="75">
        <v>125431296</v>
      </c>
      <c r="V17" s="76">
        <f aca="true" t="shared" si="0" ref="V17:V22">U17*1.12</f>
        <v>140483051.52</v>
      </c>
      <c r="W17" s="77" t="s">
        <v>49</v>
      </c>
      <c r="X17" s="29" t="s">
        <v>50</v>
      </c>
      <c r="Y17" s="29" t="s">
        <v>51</v>
      </c>
    </row>
    <row r="18" spans="2:25" ht="56.25">
      <c r="B18" s="22" t="s">
        <v>12</v>
      </c>
      <c r="C18" s="23" t="s">
        <v>32</v>
      </c>
      <c r="D18" s="92" t="s">
        <v>68</v>
      </c>
      <c r="E18" s="64" t="s">
        <v>63</v>
      </c>
      <c r="F18" s="64" t="s">
        <v>69</v>
      </c>
      <c r="G18" s="24" t="s">
        <v>34</v>
      </c>
      <c r="H18" s="23" t="s">
        <v>40</v>
      </c>
      <c r="I18" s="26">
        <v>91</v>
      </c>
      <c r="J18" s="23" t="s">
        <v>43</v>
      </c>
      <c r="K18" s="23" t="s">
        <v>41</v>
      </c>
      <c r="L18" s="23" t="s">
        <v>42</v>
      </c>
      <c r="M18" s="23" t="s">
        <v>44</v>
      </c>
      <c r="N18" s="27" t="s">
        <v>45</v>
      </c>
      <c r="O18" s="66">
        <v>8000</v>
      </c>
      <c r="P18" s="67">
        <v>21600</v>
      </c>
      <c r="Q18" s="67">
        <v>26400</v>
      </c>
      <c r="R18" s="67"/>
      <c r="S18" s="67"/>
      <c r="T18" s="72">
        <v>20351.14</v>
      </c>
      <c r="U18" s="40">
        <v>1139663840</v>
      </c>
      <c r="V18" s="41">
        <f t="shared" si="0"/>
        <v>1276423500.8000002</v>
      </c>
      <c r="W18" s="27" t="s">
        <v>49</v>
      </c>
      <c r="X18" s="23" t="s">
        <v>50</v>
      </c>
      <c r="Y18" s="29" t="s">
        <v>51</v>
      </c>
    </row>
    <row r="19" spans="2:25" ht="56.25">
      <c r="B19" s="22" t="s">
        <v>13</v>
      </c>
      <c r="C19" s="23" t="s">
        <v>32</v>
      </c>
      <c r="D19" s="92" t="s">
        <v>66</v>
      </c>
      <c r="E19" s="64" t="s">
        <v>63</v>
      </c>
      <c r="F19" s="64" t="s">
        <v>67</v>
      </c>
      <c r="G19" s="24" t="s">
        <v>35</v>
      </c>
      <c r="H19" s="23" t="s">
        <v>40</v>
      </c>
      <c r="I19" s="26">
        <v>92</v>
      </c>
      <c r="J19" s="23" t="s">
        <v>43</v>
      </c>
      <c r="K19" s="23" t="s">
        <v>41</v>
      </c>
      <c r="L19" s="23" t="s">
        <v>42</v>
      </c>
      <c r="M19" s="23" t="s">
        <v>44</v>
      </c>
      <c r="N19" s="27" t="s">
        <v>45</v>
      </c>
      <c r="O19" s="66">
        <v>19700</v>
      </c>
      <c r="P19" s="67">
        <v>54135</v>
      </c>
      <c r="Q19" s="67">
        <v>65955</v>
      </c>
      <c r="R19" s="67"/>
      <c r="S19" s="67"/>
      <c r="T19" s="72">
        <v>12400.835138421919</v>
      </c>
      <c r="U19" s="40">
        <v>1733512744</v>
      </c>
      <c r="V19" s="41">
        <f t="shared" si="0"/>
        <v>1941534273.2800002</v>
      </c>
      <c r="W19" s="27" t="s">
        <v>49</v>
      </c>
      <c r="X19" s="23" t="s">
        <v>50</v>
      </c>
      <c r="Y19" s="29" t="s">
        <v>51</v>
      </c>
    </row>
    <row r="20" spans="2:25" ht="96">
      <c r="B20" s="22" t="s">
        <v>36</v>
      </c>
      <c r="C20" s="23" t="s">
        <v>32</v>
      </c>
      <c r="D20" s="96" t="s">
        <v>78</v>
      </c>
      <c r="E20" s="65" t="s">
        <v>79</v>
      </c>
      <c r="F20" s="65" t="s">
        <v>80</v>
      </c>
      <c r="G20" s="30" t="s">
        <v>37</v>
      </c>
      <c r="H20" s="23" t="s">
        <v>40</v>
      </c>
      <c r="I20" s="26">
        <v>77</v>
      </c>
      <c r="J20" s="23" t="s">
        <v>43</v>
      </c>
      <c r="K20" s="23" t="s">
        <v>41</v>
      </c>
      <c r="L20" s="23" t="s">
        <v>42</v>
      </c>
      <c r="M20" s="23" t="s">
        <v>44</v>
      </c>
      <c r="N20" s="31" t="s">
        <v>81</v>
      </c>
      <c r="O20" s="68">
        <v>15</v>
      </c>
      <c r="P20" s="69">
        <v>27</v>
      </c>
      <c r="Q20" s="69">
        <v>33</v>
      </c>
      <c r="R20" s="69"/>
      <c r="S20" s="69"/>
      <c r="T20" s="72">
        <v>7840483.2</v>
      </c>
      <c r="U20" s="40">
        <v>588036240</v>
      </c>
      <c r="V20" s="40">
        <f t="shared" si="0"/>
        <v>658600588.8000001</v>
      </c>
      <c r="W20" s="27" t="s">
        <v>49</v>
      </c>
      <c r="X20" s="23" t="s">
        <v>50</v>
      </c>
      <c r="Y20" s="23" t="s">
        <v>51</v>
      </c>
    </row>
    <row r="21" spans="2:25" ht="56.25">
      <c r="B21" s="99" t="s">
        <v>38</v>
      </c>
      <c r="C21" s="23" t="s">
        <v>32</v>
      </c>
      <c r="D21" s="92" t="s">
        <v>64</v>
      </c>
      <c r="E21" s="64" t="s">
        <v>63</v>
      </c>
      <c r="F21" s="64" t="s">
        <v>65</v>
      </c>
      <c r="G21" s="32" t="s">
        <v>39</v>
      </c>
      <c r="H21" s="23" t="s">
        <v>40</v>
      </c>
      <c r="I21" s="26">
        <v>92</v>
      </c>
      <c r="J21" s="23" t="s">
        <v>43</v>
      </c>
      <c r="K21" s="23" t="s">
        <v>41</v>
      </c>
      <c r="L21" s="23" t="s">
        <v>42</v>
      </c>
      <c r="M21" s="23" t="s">
        <v>44</v>
      </c>
      <c r="N21" s="27" t="s">
        <v>45</v>
      </c>
      <c r="O21" s="70">
        <v>28700</v>
      </c>
      <c r="P21" s="70">
        <v>51435</v>
      </c>
      <c r="Q21" s="70">
        <v>62655</v>
      </c>
      <c r="R21" s="70"/>
      <c r="S21" s="70"/>
      <c r="T21" s="72">
        <v>3110.902430142167</v>
      </c>
      <c r="U21" s="40">
        <v>444205758</v>
      </c>
      <c r="V21" s="40">
        <f t="shared" si="0"/>
        <v>497510448.96000004</v>
      </c>
      <c r="W21" s="27" t="s">
        <v>49</v>
      </c>
      <c r="X21" s="23" t="s">
        <v>50</v>
      </c>
      <c r="Y21" s="23" t="s">
        <v>51</v>
      </c>
    </row>
    <row r="22" spans="2:25" ht="48">
      <c r="B22" s="99" t="s">
        <v>123</v>
      </c>
      <c r="C22" s="23" t="s">
        <v>32</v>
      </c>
      <c r="D22" s="38" t="s">
        <v>124</v>
      </c>
      <c r="E22" s="39" t="s">
        <v>125</v>
      </c>
      <c r="F22" s="39" t="s">
        <v>125</v>
      </c>
      <c r="G22" s="42" t="s">
        <v>126</v>
      </c>
      <c r="H22" s="43" t="s">
        <v>40</v>
      </c>
      <c r="I22" s="44">
        <v>0</v>
      </c>
      <c r="J22" s="23" t="s">
        <v>127</v>
      </c>
      <c r="K22" s="23" t="s">
        <v>41</v>
      </c>
      <c r="L22" s="102" t="s">
        <v>42</v>
      </c>
      <c r="M22" s="23" t="s">
        <v>44</v>
      </c>
      <c r="N22" s="102" t="s">
        <v>128</v>
      </c>
      <c r="O22" s="28"/>
      <c r="P22" s="28"/>
      <c r="Q22" s="70">
        <v>299688</v>
      </c>
      <c r="R22" s="70">
        <v>317587</v>
      </c>
      <c r="S22" s="70">
        <v>303388</v>
      </c>
      <c r="T22" s="40">
        <f>U22/(Q22+R22+S22)</f>
        <v>1093.3346058221086</v>
      </c>
      <c r="U22" s="40">
        <v>1006592718.2</v>
      </c>
      <c r="V22" s="40">
        <f t="shared" si="0"/>
        <v>1127383844.384</v>
      </c>
      <c r="W22" s="27"/>
      <c r="X22" s="23" t="s">
        <v>129</v>
      </c>
      <c r="Y22" s="23" t="s">
        <v>60</v>
      </c>
    </row>
    <row r="23" spans="2:25" ht="48">
      <c r="B23" s="99" t="s">
        <v>130</v>
      </c>
      <c r="C23" s="23" t="s">
        <v>32</v>
      </c>
      <c r="D23" s="103" t="s">
        <v>131</v>
      </c>
      <c r="E23" s="104" t="s">
        <v>132</v>
      </c>
      <c r="F23" s="39" t="s">
        <v>133</v>
      </c>
      <c r="G23" s="42" t="s">
        <v>134</v>
      </c>
      <c r="H23" s="43" t="s">
        <v>40</v>
      </c>
      <c r="I23" s="44">
        <v>85</v>
      </c>
      <c r="J23" s="23" t="s">
        <v>127</v>
      </c>
      <c r="K23" s="23" t="s">
        <v>41</v>
      </c>
      <c r="L23" s="102" t="s">
        <v>42</v>
      </c>
      <c r="M23" s="23" t="s">
        <v>44</v>
      </c>
      <c r="N23" s="102" t="s">
        <v>128</v>
      </c>
      <c r="O23" s="28"/>
      <c r="P23" s="28"/>
      <c r="Q23" s="70">
        <v>358952.536299779</v>
      </c>
      <c r="R23" s="70">
        <v>359000</v>
      </c>
      <c r="S23" s="70">
        <v>331094</v>
      </c>
      <c r="T23" s="40">
        <f>U23/(Q23+R23+S23)</f>
        <v>722.0389980734835</v>
      </c>
      <c r="U23" s="40">
        <v>757452510.0023508</v>
      </c>
      <c r="V23" s="40">
        <f aca="true" t="shared" si="1" ref="V23:V30">U23*1.12</f>
        <v>848346811.202633</v>
      </c>
      <c r="W23" s="27" t="s">
        <v>49</v>
      </c>
      <c r="X23" s="23" t="s">
        <v>129</v>
      </c>
      <c r="Y23" s="23" t="s">
        <v>60</v>
      </c>
    </row>
    <row r="24" spans="2:25" ht="48">
      <c r="B24" s="99" t="s">
        <v>135</v>
      </c>
      <c r="C24" s="23" t="s">
        <v>32</v>
      </c>
      <c r="D24" s="103" t="s">
        <v>136</v>
      </c>
      <c r="E24" s="105" t="s">
        <v>137</v>
      </c>
      <c r="F24" s="39" t="s">
        <v>138</v>
      </c>
      <c r="G24" s="42" t="s">
        <v>139</v>
      </c>
      <c r="H24" s="43" t="s">
        <v>40</v>
      </c>
      <c r="I24" s="44">
        <v>0</v>
      </c>
      <c r="J24" s="23" t="s">
        <v>127</v>
      </c>
      <c r="K24" s="23" t="s">
        <v>41</v>
      </c>
      <c r="L24" s="102" t="s">
        <v>42</v>
      </c>
      <c r="M24" s="23" t="s">
        <v>44</v>
      </c>
      <c r="N24" s="102" t="s">
        <v>128</v>
      </c>
      <c r="O24" s="28"/>
      <c r="P24" s="28"/>
      <c r="Q24" s="70">
        <v>30000</v>
      </c>
      <c r="R24" s="70">
        <v>54100</v>
      </c>
      <c r="S24" s="70">
        <v>54100</v>
      </c>
      <c r="T24" s="40">
        <f>U24/(Q24+R24+S24)</f>
        <v>434.91562952243123</v>
      </c>
      <c r="U24" s="40">
        <v>60105340</v>
      </c>
      <c r="V24" s="40">
        <f t="shared" si="1"/>
        <v>67317980.80000001</v>
      </c>
      <c r="W24" s="27"/>
      <c r="X24" s="23" t="s">
        <v>129</v>
      </c>
      <c r="Y24" s="23" t="s">
        <v>60</v>
      </c>
    </row>
    <row r="25" spans="2:25" ht="48">
      <c r="B25" s="99" t="s">
        <v>140</v>
      </c>
      <c r="C25" s="23" t="s">
        <v>32</v>
      </c>
      <c r="D25" s="103" t="s">
        <v>141</v>
      </c>
      <c r="E25" s="105" t="s">
        <v>142</v>
      </c>
      <c r="F25" s="39" t="s">
        <v>143</v>
      </c>
      <c r="G25" s="42" t="s">
        <v>144</v>
      </c>
      <c r="H25" s="43" t="s">
        <v>40</v>
      </c>
      <c r="I25" s="44">
        <v>80</v>
      </c>
      <c r="J25" s="23" t="s">
        <v>127</v>
      </c>
      <c r="K25" s="23" t="s">
        <v>41</v>
      </c>
      <c r="L25" s="102" t="s">
        <v>42</v>
      </c>
      <c r="M25" s="23" t="s">
        <v>44</v>
      </c>
      <c r="N25" s="102" t="s">
        <v>128</v>
      </c>
      <c r="O25" s="28"/>
      <c r="P25" s="28"/>
      <c r="Q25" s="70">
        <v>40000</v>
      </c>
      <c r="R25" s="70">
        <v>55000</v>
      </c>
      <c r="S25" s="70">
        <v>55000</v>
      </c>
      <c r="T25" s="40">
        <v>1200.4849306666667</v>
      </c>
      <c r="U25" s="40">
        <f aca="true" t="shared" si="2" ref="U25:U30">(Q25+R25+S25)*T25</f>
        <v>180072739.60000002</v>
      </c>
      <c r="V25" s="40">
        <f t="shared" si="1"/>
        <v>201681468.35200006</v>
      </c>
      <c r="W25" s="27" t="s">
        <v>49</v>
      </c>
      <c r="X25" s="23" t="s">
        <v>129</v>
      </c>
      <c r="Y25" s="23" t="s">
        <v>60</v>
      </c>
    </row>
    <row r="26" spans="2:25" ht="96">
      <c r="B26" s="99" t="s">
        <v>145</v>
      </c>
      <c r="C26" s="23" t="s">
        <v>32</v>
      </c>
      <c r="D26" s="106" t="s">
        <v>146</v>
      </c>
      <c r="E26" s="104" t="s">
        <v>147</v>
      </c>
      <c r="F26" s="42" t="s">
        <v>148</v>
      </c>
      <c r="G26" s="42" t="s">
        <v>149</v>
      </c>
      <c r="H26" s="43" t="s">
        <v>40</v>
      </c>
      <c r="I26" s="44">
        <v>0</v>
      </c>
      <c r="J26" s="23" t="s">
        <v>127</v>
      </c>
      <c r="K26" s="23" t="s">
        <v>41</v>
      </c>
      <c r="L26" s="102" t="s">
        <v>42</v>
      </c>
      <c r="M26" s="23" t="s">
        <v>44</v>
      </c>
      <c r="N26" s="102" t="s">
        <v>150</v>
      </c>
      <c r="O26" s="28"/>
      <c r="P26" s="28"/>
      <c r="Q26" s="70">
        <v>30160</v>
      </c>
      <c r="R26" s="70">
        <v>77000</v>
      </c>
      <c r="S26" s="70">
        <v>77000</v>
      </c>
      <c r="T26" s="40">
        <v>766.6993299304952</v>
      </c>
      <c r="U26" s="40">
        <f t="shared" si="2"/>
        <v>141195348.6</v>
      </c>
      <c r="V26" s="40">
        <f>U26*1.12</f>
        <v>158138790.432</v>
      </c>
      <c r="W26" s="27"/>
      <c r="X26" s="23" t="s">
        <v>129</v>
      </c>
      <c r="Y26" s="23" t="s">
        <v>60</v>
      </c>
    </row>
    <row r="27" spans="2:25" ht="96">
      <c r="B27" s="99" t="s">
        <v>151</v>
      </c>
      <c r="C27" s="23" t="s">
        <v>32</v>
      </c>
      <c r="D27" s="107" t="s">
        <v>146</v>
      </c>
      <c r="E27" s="104" t="s">
        <v>147</v>
      </c>
      <c r="F27" s="42" t="s">
        <v>148</v>
      </c>
      <c r="G27" s="42" t="s">
        <v>152</v>
      </c>
      <c r="H27" s="43" t="s">
        <v>40</v>
      </c>
      <c r="I27" s="44">
        <v>0</v>
      </c>
      <c r="J27" s="23" t="s">
        <v>127</v>
      </c>
      <c r="K27" s="23" t="s">
        <v>41</v>
      </c>
      <c r="L27" s="102" t="s">
        <v>42</v>
      </c>
      <c r="M27" s="23" t="s">
        <v>44</v>
      </c>
      <c r="N27" s="102" t="s">
        <v>150</v>
      </c>
      <c r="O27" s="28"/>
      <c r="P27" s="28"/>
      <c r="Q27" s="70"/>
      <c r="R27" s="70">
        <v>31000</v>
      </c>
      <c r="S27" s="70">
        <v>31000</v>
      </c>
      <c r="T27" s="40">
        <v>2580.3585</v>
      </c>
      <c r="U27" s="40">
        <f t="shared" si="2"/>
        <v>159982227</v>
      </c>
      <c r="V27" s="40">
        <f>U27*1.12</f>
        <v>179180094.24</v>
      </c>
      <c r="W27" s="27"/>
      <c r="X27" s="23" t="s">
        <v>129</v>
      </c>
      <c r="Y27" s="23" t="s">
        <v>60</v>
      </c>
    </row>
    <row r="28" spans="2:25" ht="96">
      <c r="B28" s="99" t="s">
        <v>153</v>
      </c>
      <c r="C28" s="23" t="s">
        <v>32</v>
      </c>
      <c r="D28" s="103" t="s">
        <v>146</v>
      </c>
      <c r="E28" s="104" t="s">
        <v>147</v>
      </c>
      <c r="F28" s="42" t="s">
        <v>148</v>
      </c>
      <c r="G28" s="42" t="s">
        <v>154</v>
      </c>
      <c r="H28" s="43" t="s">
        <v>40</v>
      </c>
      <c r="I28" s="44">
        <v>0</v>
      </c>
      <c r="J28" s="23" t="s">
        <v>127</v>
      </c>
      <c r="K28" s="23" t="s">
        <v>41</v>
      </c>
      <c r="L28" s="102" t="s">
        <v>42</v>
      </c>
      <c r="M28" s="23" t="s">
        <v>44</v>
      </c>
      <c r="N28" s="102" t="s">
        <v>150</v>
      </c>
      <c r="O28" s="28"/>
      <c r="P28" s="28"/>
      <c r="Q28" s="70">
        <v>2500</v>
      </c>
      <c r="R28" s="70">
        <v>2500</v>
      </c>
      <c r="S28" s="70">
        <v>2500</v>
      </c>
      <c r="T28" s="40">
        <v>4875.931666666666</v>
      </c>
      <c r="U28" s="40">
        <f t="shared" si="2"/>
        <v>36569487.5</v>
      </c>
      <c r="V28" s="40">
        <f>U28*1.12</f>
        <v>40957826.00000001</v>
      </c>
      <c r="W28" s="27"/>
      <c r="X28" s="23" t="s">
        <v>129</v>
      </c>
      <c r="Y28" s="23" t="s">
        <v>60</v>
      </c>
    </row>
    <row r="29" spans="2:25" ht="96">
      <c r="B29" s="99" t="s">
        <v>155</v>
      </c>
      <c r="C29" s="23" t="s">
        <v>32</v>
      </c>
      <c r="D29" s="103" t="s">
        <v>146</v>
      </c>
      <c r="E29" s="104" t="s">
        <v>147</v>
      </c>
      <c r="F29" s="42" t="s">
        <v>148</v>
      </c>
      <c r="G29" s="42" t="s">
        <v>156</v>
      </c>
      <c r="H29" s="43" t="s">
        <v>40</v>
      </c>
      <c r="I29" s="44">
        <v>0</v>
      </c>
      <c r="J29" s="23" t="s">
        <v>127</v>
      </c>
      <c r="K29" s="23" t="s">
        <v>41</v>
      </c>
      <c r="L29" s="102" t="s">
        <v>42</v>
      </c>
      <c r="M29" s="23" t="s">
        <v>44</v>
      </c>
      <c r="N29" s="102" t="s">
        <v>150</v>
      </c>
      <c r="O29" s="28"/>
      <c r="P29" s="28"/>
      <c r="Q29" s="70">
        <v>6000</v>
      </c>
      <c r="R29" s="70">
        <v>6000</v>
      </c>
      <c r="S29" s="70">
        <v>6000</v>
      </c>
      <c r="T29" s="40">
        <v>1464.2797866666667</v>
      </c>
      <c r="U29" s="40">
        <f t="shared" si="2"/>
        <v>26357036.16</v>
      </c>
      <c r="V29" s="40">
        <f>U29*1.12</f>
        <v>29519880.4992</v>
      </c>
      <c r="W29" s="27"/>
      <c r="X29" s="23" t="s">
        <v>129</v>
      </c>
      <c r="Y29" s="23" t="s">
        <v>60</v>
      </c>
    </row>
    <row r="30" spans="2:25" ht="96">
      <c r="B30" s="99" t="s">
        <v>157</v>
      </c>
      <c r="C30" s="23" t="s">
        <v>32</v>
      </c>
      <c r="D30" s="106" t="s">
        <v>146</v>
      </c>
      <c r="E30" s="104" t="s">
        <v>147</v>
      </c>
      <c r="F30" s="42" t="s">
        <v>148</v>
      </c>
      <c r="G30" s="42" t="s">
        <v>158</v>
      </c>
      <c r="H30" s="43" t="s">
        <v>40</v>
      </c>
      <c r="I30" s="44">
        <v>0</v>
      </c>
      <c r="J30" s="23" t="s">
        <v>127</v>
      </c>
      <c r="K30" s="23" t="s">
        <v>41</v>
      </c>
      <c r="L30" s="102" t="s">
        <v>42</v>
      </c>
      <c r="M30" s="23" t="s">
        <v>44</v>
      </c>
      <c r="N30" s="102" t="s">
        <v>150</v>
      </c>
      <c r="O30" s="28"/>
      <c r="P30" s="28"/>
      <c r="Q30" s="70">
        <v>11000</v>
      </c>
      <c r="R30" s="70">
        <v>11000</v>
      </c>
      <c r="S30" s="70">
        <v>11000</v>
      </c>
      <c r="T30" s="40">
        <v>5137.4102</v>
      </c>
      <c r="U30" s="40">
        <f t="shared" si="2"/>
        <v>169534536.6</v>
      </c>
      <c r="V30" s="40">
        <f t="shared" si="1"/>
        <v>189878680.992</v>
      </c>
      <c r="W30" s="27"/>
      <c r="X30" s="23" t="s">
        <v>129</v>
      </c>
      <c r="Y30" s="23" t="s">
        <v>60</v>
      </c>
    </row>
    <row r="31" spans="2:25" s="34" customFormat="1" ht="12">
      <c r="B31" s="35" t="s">
        <v>14</v>
      </c>
      <c r="C31" s="137"/>
      <c r="D31" s="87"/>
      <c r="E31" s="87"/>
      <c r="F31" s="87"/>
      <c r="G31" s="87"/>
      <c r="H31" s="87"/>
      <c r="I31" s="33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>
        <f>SUM(U17:U30)</f>
        <v>6568711821.662352</v>
      </c>
      <c r="V31" s="87">
        <f>SUM(V17:V30)</f>
        <v>7356957240.261833</v>
      </c>
      <c r="W31" s="87"/>
      <c r="X31" s="138"/>
      <c r="Y31" s="139"/>
    </row>
    <row r="32" spans="2:25" s="34" customFormat="1" ht="12">
      <c r="B32" s="88" t="s">
        <v>83</v>
      </c>
      <c r="C32" s="137"/>
      <c r="D32" s="87"/>
      <c r="E32" s="87"/>
      <c r="F32" s="87"/>
      <c r="G32" s="87"/>
      <c r="H32" s="87"/>
      <c r="I32" s="33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138"/>
      <c r="Y32" s="139"/>
    </row>
    <row r="33" spans="2:25" ht="78.75">
      <c r="B33" s="99" t="s">
        <v>85</v>
      </c>
      <c r="C33" s="23" t="s">
        <v>32</v>
      </c>
      <c r="D33" s="92" t="s">
        <v>96</v>
      </c>
      <c r="E33" s="64" t="s">
        <v>97</v>
      </c>
      <c r="F33" s="64" t="s">
        <v>98</v>
      </c>
      <c r="G33" s="32" t="s">
        <v>87</v>
      </c>
      <c r="H33" s="23" t="s">
        <v>40</v>
      </c>
      <c r="I33" s="26">
        <v>20</v>
      </c>
      <c r="J33" s="23" t="s">
        <v>357</v>
      </c>
      <c r="K33" s="23" t="s">
        <v>90</v>
      </c>
      <c r="L33" s="23"/>
      <c r="M33" s="23" t="s">
        <v>89</v>
      </c>
      <c r="N33" s="27"/>
      <c r="O33" s="70"/>
      <c r="P33" s="70"/>
      <c r="Q33" s="70"/>
      <c r="R33" s="70"/>
      <c r="S33" s="70"/>
      <c r="T33" s="72"/>
      <c r="U33" s="40">
        <v>9567199196</v>
      </c>
      <c r="V33" s="40">
        <f>U33*1.12</f>
        <v>10715263099.52</v>
      </c>
      <c r="W33" s="27" t="s">
        <v>58</v>
      </c>
      <c r="X33" s="23" t="s">
        <v>59</v>
      </c>
      <c r="Y33" s="23" t="s">
        <v>60</v>
      </c>
    </row>
    <row r="34" spans="2:25" ht="67.5">
      <c r="B34" s="99" t="s">
        <v>86</v>
      </c>
      <c r="C34" s="23" t="s">
        <v>32</v>
      </c>
      <c r="D34" s="92" t="s">
        <v>93</v>
      </c>
      <c r="E34" s="64" t="s">
        <v>94</v>
      </c>
      <c r="F34" s="64" t="s">
        <v>95</v>
      </c>
      <c r="G34" s="32" t="s">
        <v>92</v>
      </c>
      <c r="H34" s="23" t="s">
        <v>40</v>
      </c>
      <c r="I34" s="26">
        <v>50</v>
      </c>
      <c r="J34" s="23" t="s">
        <v>358</v>
      </c>
      <c r="K34" s="23" t="s">
        <v>91</v>
      </c>
      <c r="L34" s="23"/>
      <c r="M34" s="23" t="s">
        <v>89</v>
      </c>
      <c r="N34" s="27"/>
      <c r="O34" s="70"/>
      <c r="P34" s="70"/>
      <c r="Q34" s="70"/>
      <c r="R34" s="70"/>
      <c r="S34" s="70"/>
      <c r="T34" s="72"/>
      <c r="U34" s="40">
        <v>720921600</v>
      </c>
      <c r="V34" s="40">
        <f>U34*1.12</f>
        <v>807432192.0000001</v>
      </c>
      <c r="W34" s="27" t="s">
        <v>58</v>
      </c>
      <c r="X34" s="23" t="s">
        <v>59</v>
      </c>
      <c r="Y34" s="23" t="s">
        <v>60</v>
      </c>
    </row>
    <row r="35" spans="2:25" s="34" customFormat="1" ht="12">
      <c r="B35" s="35" t="s">
        <v>88</v>
      </c>
      <c r="C35" s="23"/>
      <c r="D35" s="87"/>
      <c r="E35" s="87"/>
      <c r="F35" s="87"/>
      <c r="G35" s="87"/>
      <c r="H35" s="87"/>
      <c r="I35" s="33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>
        <f>SUM(U33:U34)</f>
        <v>10288120796</v>
      </c>
      <c r="V35" s="87">
        <f>SUM(V33:V34)</f>
        <v>11522695291.52</v>
      </c>
      <c r="W35" s="87"/>
      <c r="X35" s="23"/>
      <c r="Y35" s="23"/>
    </row>
    <row r="36" spans="2:25" ht="12">
      <c r="B36" s="35" t="s">
        <v>84</v>
      </c>
      <c r="C36" s="89"/>
      <c r="D36" s="45"/>
      <c r="E36" s="89"/>
      <c r="F36" s="89"/>
      <c r="G36" s="89"/>
      <c r="H36" s="89"/>
      <c r="I36" s="90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91"/>
      <c r="Y36" s="28"/>
    </row>
    <row r="37" spans="2:25" ht="96">
      <c r="B37" s="99" t="s">
        <v>15</v>
      </c>
      <c r="C37" s="23" t="s">
        <v>32</v>
      </c>
      <c r="D37" s="38" t="s">
        <v>73</v>
      </c>
      <c r="E37" s="39" t="s">
        <v>74</v>
      </c>
      <c r="F37" s="39" t="s">
        <v>75</v>
      </c>
      <c r="G37" s="39" t="s">
        <v>52</v>
      </c>
      <c r="H37" s="23" t="s">
        <v>55</v>
      </c>
      <c r="I37" s="26">
        <v>50</v>
      </c>
      <c r="J37" s="23" t="s">
        <v>43</v>
      </c>
      <c r="K37" s="23" t="s">
        <v>57</v>
      </c>
      <c r="L37" s="25"/>
      <c r="M37" s="23" t="s">
        <v>105</v>
      </c>
      <c r="N37" s="25"/>
      <c r="O37" s="25"/>
      <c r="P37" s="25"/>
      <c r="Q37" s="25"/>
      <c r="R37" s="25"/>
      <c r="S37" s="25"/>
      <c r="T37" s="25"/>
      <c r="U37" s="40">
        <v>294878318</v>
      </c>
      <c r="V37" s="40">
        <f aca="true" t="shared" si="3" ref="V37:V44">U37*1.12</f>
        <v>330263716.16</v>
      </c>
      <c r="W37" s="27" t="s">
        <v>58</v>
      </c>
      <c r="X37" s="23" t="s">
        <v>50</v>
      </c>
      <c r="Y37" s="23" t="s">
        <v>51</v>
      </c>
    </row>
    <row r="38" spans="2:25" ht="48">
      <c r="B38" s="99" t="s">
        <v>16</v>
      </c>
      <c r="C38" s="23" t="s">
        <v>32</v>
      </c>
      <c r="D38" s="38" t="s">
        <v>76</v>
      </c>
      <c r="E38" s="39" t="s">
        <v>77</v>
      </c>
      <c r="F38" s="39" t="s">
        <v>77</v>
      </c>
      <c r="G38" s="39" t="s">
        <v>53</v>
      </c>
      <c r="H38" s="23" t="s">
        <v>55</v>
      </c>
      <c r="I38" s="26">
        <v>100</v>
      </c>
      <c r="J38" s="23" t="s">
        <v>43</v>
      </c>
      <c r="K38" s="23" t="s">
        <v>91</v>
      </c>
      <c r="L38" s="25"/>
      <c r="M38" s="23" t="s">
        <v>105</v>
      </c>
      <c r="N38" s="25"/>
      <c r="O38" s="25"/>
      <c r="P38" s="25"/>
      <c r="Q38" s="25"/>
      <c r="R38" s="25"/>
      <c r="S38" s="25"/>
      <c r="T38" s="25"/>
      <c r="U38" s="40">
        <v>2314728</v>
      </c>
      <c r="V38" s="40">
        <f t="shared" si="3"/>
        <v>2592495.3600000003</v>
      </c>
      <c r="W38" s="27" t="s">
        <v>58</v>
      </c>
      <c r="X38" s="23" t="s">
        <v>50</v>
      </c>
      <c r="Y38" s="23" t="s">
        <v>51</v>
      </c>
    </row>
    <row r="39" spans="2:25" ht="96">
      <c r="B39" s="99" t="s">
        <v>17</v>
      </c>
      <c r="C39" s="23" t="s">
        <v>32</v>
      </c>
      <c r="D39" s="38" t="s">
        <v>70</v>
      </c>
      <c r="E39" s="39" t="s">
        <v>71</v>
      </c>
      <c r="F39" s="39" t="s">
        <v>72</v>
      </c>
      <c r="G39" s="42" t="s">
        <v>54</v>
      </c>
      <c r="H39" s="43" t="s">
        <v>40</v>
      </c>
      <c r="I39" s="44">
        <v>80</v>
      </c>
      <c r="J39" s="23" t="s">
        <v>56</v>
      </c>
      <c r="K39" s="23" t="s">
        <v>91</v>
      </c>
      <c r="L39" s="25"/>
      <c r="M39" s="23" t="s">
        <v>105</v>
      </c>
      <c r="N39" s="25"/>
      <c r="O39" s="25"/>
      <c r="P39" s="25"/>
      <c r="Q39" s="25"/>
      <c r="R39" s="25"/>
      <c r="S39" s="25"/>
      <c r="T39" s="25"/>
      <c r="U39" s="40">
        <v>22000000</v>
      </c>
      <c r="V39" s="40">
        <f t="shared" si="3"/>
        <v>24640000.000000004</v>
      </c>
      <c r="W39" s="27" t="s">
        <v>58</v>
      </c>
      <c r="X39" s="23" t="s">
        <v>59</v>
      </c>
      <c r="Y39" s="23" t="s">
        <v>60</v>
      </c>
    </row>
    <row r="40" spans="2:25" ht="48">
      <c r="B40" s="99" t="s">
        <v>102</v>
      </c>
      <c r="C40" s="23" t="s">
        <v>32</v>
      </c>
      <c r="D40" s="38" t="s">
        <v>106</v>
      </c>
      <c r="E40" s="39" t="s">
        <v>107</v>
      </c>
      <c r="F40" s="39" t="s">
        <v>107</v>
      </c>
      <c r="G40" s="42" t="s">
        <v>100</v>
      </c>
      <c r="H40" s="43" t="s">
        <v>40</v>
      </c>
      <c r="I40" s="44">
        <v>100</v>
      </c>
      <c r="J40" s="23" t="s">
        <v>113</v>
      </c>
      <c r="K40" s="23" t="s">
        <v>90</v>
      </c>
      <c r="L40" s="25"/>
      <c r="M40" s="23" t="s">
        <v>105</v>
      </c>
      <c r="N40" s="25"/>
      <c r="O40" s="25"/>
      <c r="P40" s="25"/>
      <c r="Q40" s="25"/>
      <c r="R40" s="25"/>
      <c r="S40" s="25"/>
      <c r="T40" s="25"/>
      <c r="U40" s="40">
        <v>72997730</v>
      </c>
      <c r="V40" s="40">
        <f t="shared" si="3"/>
        <v>81757457.60000001</v>
      </c>
      <c r="W40" s="27" t="s">
        <v>58</v>
      </c>
      <c r="X40" s="23" t="s">
        <v>59</v>
      </c>
      <c r="Y40" s="23" t="s">
        <v>60</v>
      </c>
    </row>
    <row r="41" spans="2:25" ht="48">
      <c r="B41" s="99" t="s">
        <v>103</v>
      </c>
      <c r="C41" s="23" t="s">
        <v>32</v>
      </c>
      <c r="D41" s="38" t="s">
        <v>108</v>
      </c>
      <c r="E41" s="39" t="s">
        <v>109</v>
      </c>
      <c r="F41" s="39" t="s">
        <v>109</v>
      </c>
      <c r="G41" s="42" t="s">
        <v>101</v>
      </c>
      <c r="H41" s="43" t="s">
        <v>40</v>
      </c>
      <c r="I41" s="44">
        <v>100</v>
      </c>
      <c r="J41" s="23" t="s">
        <v>113</v>
      </c>
      <c r="K41" s="23" t="s">
        <v>90</v>
      </c>
      <c r="L41" s="25"/>
      <c r="M41" s="23" t="s">
        <v>105</v>
      </c>
      <c r="N41" s="25"/>
      <c r="O41" s="25"/>
      <c r="P41" s="25"/>
      <c r="Q41" s="25"/>
      <c r="R41" s="25"/>
      <c r="S41" s="25"/>
      <c r="T41" s="25"/>
      <c r="U41" s="40">
        <v>9567199</v>
      </c>
      <c r="V41" s="40">
        <f t="shared" si="3"/>
        <v>10715262.88</v>
      </c>
      <c r="W41" s="27" t="s">
        <v>58</v>
      </c>
      <c r="X41" s="23" t="s">
        <v>59</v>
      </c>
      <c r="Y41" s="23" t="s">
        <v>60</v>
      </c>
    </row>
    <row r="42" spans="2:25" ht="48">
      <c r="B42" s="99" t="s">
        <v>104</v>
      </c>
      <c r="C42" s="23" t="s">
        <v>32</v>
      </c>
      <c r="D42" s="38" t="s">
        <v>70</v>
      </c>
      <c r="E42" s="39" t="s">
        <v>71</v>
      </c>
      <c r="F42" s="39" t="s">
        <v>72</v>
      </c>
      <c r="G42" s="42" t="s">
        <v>99</v>
      </c>
      <c r="H42" s="43" t="s">
        <v>40</v>
      </c>
      <c r="I42" s="44">
        <v>80</v>
      </c>
      <c r="J42" s="23" t="s">
        <v>113</v>
      </c>
      <c r="K42" s="23" t="s">
        <v>91</v>
      </c>
      <c r="L42" s="25"/>
      <c r="M42" s="23" t="s">
        <v>105</v>
      </c>
      <c r="N42" s="25"/>
      <c r="O42" s="25"/>
      <c r="P42" s="25"/>
      <c r="Q42" s="25"/>
      <c r="R42" s="25"/>
      <c r="S42" s="25"/>
      <c r="T42" s="25"/>
      <c r="U42" s="40"/>
      <c r="V42" s="40"/>
      <c r="W42" s="27" t="s">
        <v>58</v>
      </c>
      <c r="X42" s="23" t="s">
        <v>59</v>
      </c>
      <c r="Y42" s="23" t="s">
        <v>122</v>
      </c>
    </row>
    <row r="43" spans="2:25" ht="48">
      <c r="B43" s="99" t="s">
        <v>110</v>
      </c>
      <c r="C43" s="23" t="s">
        <v>32</v>
      </c>
      <c r="D43" s="38" t="s">
        <v>106</v>
      </c>
      <c r="E43" s="39" t="s">
        <v>107</v>
      </c>
      <c r="F43" s="39" t="s">
        <v>107</v>
      </c>
      <c r="G43" s="42" t="s">
        <v>112</v>
      </c>
      <c r="H43" s="43" t="s">
        <v>40</v>
      </c>
      <c r="I43" s="44">
        <v>100</v>
      </c>
      <c r="J43" s="23" t="s">
        <v>113</v>
      </c>
      <c r="K43" s="23" t="s">
        <v>91</v>
      </c>
      <c r="L43" s="25"/>
      <c r="M43" s="23" t="s">
        <v>105</v>
      </c>
      <c r="N43" s="25"/>
      <c r="O43" s="25"/>
      <c r="P43" s="25"/>
      <c r="Q43" s="25"/>
      <c r="R43" s="25"/>
      <c r="S43" s="25"/>
      <c r="T43" s="25"/>
      <c r="U43" s="40">
        <v>9331200</v>
      </c>
      <c r="V43" s="40">
        <f t="shared" si="3"/>
        <v>10450944.000000002</v>
      </c>
      <c r="W43" s="27" t="s">
        <v>58</v>
      </c>
      <c r="X43" s="23" t="s">
        <v>59</v>
      </c>
      <c r="Y43" s="23" t="s">
        <v>60</v>
      </c>
    </row>
    <row r="44" spans="2:25" ht="48">
      <c r="B44" s="99" t="s">
        <v>111</v>
      </c>
      <c r="C44" s="23" t="s">
        <v>32</v>
      </c>
      <c r="D44" s="38" t="s">
        <v>115</v>
      </c>
      <c r="E44" s="39" t="s">
        <v>116</v>
      </c>
      <c r="F44" s="39" t="s">
        <v>117</v>
      </c>
      <c r="G44" s="42" t="s">
        <v>114</v>
      </c>
      <c r="H44" s="43" t="s">
        <v>55</v>
      </c>
      <c r="I44" s="44">
        <v>50</v>
      </c>
      <c r="J44" s="23" t="s">
        <v>118</v>
      </c>
      <c r="K44" s="23" t="s">
        <v>91</v>
      </c>
      <c r="L44" s="25"/>
      <c r="M44" s="23" t="s">
        <v>105</v>
      </c>
      <c r="N44" s="25"/>
      <c r="O44" s="25"/>
      <c r="P44" s="25"/>
      <c r="Q44" s="25"/>
      <c r="R44" s="25"/>
      <c r="S44" s="25"/>
      <c r="T44" s="25"/>
      <c r="U44" s="40">
        <f>20850000*3</f>
        <v>62550000</v>
      </c>
      <c r="V44" s="40">
        <f t="shared" si="3"/>
        <v>70056000</v>
      </c>
      <c r="W44" s="27" t="s">
        <v>58</v>
      </c>
      <c r="X44" s="23" t="s">
        <v>119</v>
      </c>
      <c r="Y44" s="23" t="s">
        <v>60</v>
      </c>
    </row>
    <row r="45" spans="2:26" ht="48">
      <c r="B45" s="99" t="s">
        <v>159</v>
      </c>
      <c r="C45" s="108" t="s">
        <v>160</v>
      </c>
      <c r="D45" s="109" t="s">
        <v>161</v>
      </c>
      <c r="E45" s="110" t="s">
        <v>162</v>
      </c>
      <c r="F45" s="110" t="s">
        <v>162</v>
      </c>
      <c r="G45" s="111" t="s">
        <v>163</v>
      </c>
      <c r="H45" s="112" t="s">
        <v>40</v>
      </c>
      <c r="I45" s="112">
        <v>60</v>
      </c>
      <c r="J45" s="23" t="s">
        <v>127</v>
      </c>
      <c r="K45" s="23" t="s">
        <v>91</v>
      </c>
      <c r="L45" s="25"/>
      <c r="M45" s="23" t="s">
        <v>105</v>
      </c>
      <c r="N45" s="25"/>
      <c r="O45" s="28"/>
      <c r="P45" s="28"/>
      <c r="Q45" s="70">
        <v>60857898.75</v>
      </c>
      <c r="R45" s="70">
        <v>60857898.75</v>
      </c>
      <c r="S45" s="70">
        <v>60857898.75</v>
      </c>
      <c r="T45" s="25"/>
      <c r="U45" s="70">
        <v>182573696.25</v>
      </c>
      <c r="V45" s="40">
        <f>U45*1.12</f>
        <v>204482539.8</v>
      </c>
      <c r="W45" s="40"/>
      <c r="X45" s="23" t="s">
        <v>129</v>
      </c>
      <c r="Y45" s="23" t="s">
        <v>60</v>
      </c>
      <c r="Z45" s="100"/>
    </row>
    <row r="46" spans="2:26" ht="36">
      <c r="B46" s="99" t="s">
        <v>164</v>
      </c>
      <c r="C46" s="108" t="s">
        <v>160</v>
      </c>
      <c r="D46" s="109" t="s">
        <v>165</v>
      </c>
      <c r="E46" s="110" t="s">
        <v>166</v>
      </c>
      <c r="F46" s="113" t="s">
        <v>167</v>
      </c>
      <c r="G46" s="114" t="s">
        <v>168</v>
      </c>
      <c r="H46" s="115" t="s">
        <v>40</v>
      </c>
      <c r="I46" s="115">
        <v>100</v>
      </c>
      <c r="J46" s="23" t="s">
        <v>169</v>
      </c>
      <c r="K46" s="23" t="s">
        <v>91</v>
      </c>
      <c r="L46" s="116"/>
      <c r="M46" s="108" t="s">
        <v>170</v>
      </c>
      <c r="N46" s="108"/>
      <c r="O46" s="28"/>
      <c r="P46" s="28"/>
      <c r="Q46" s="70">
        <v>46358765</v>
      </c>
      <c r="R46" s="70">
        <v>46358765</v>
      </c>
      <c r="S46" s="70">
        <v>46358765</v>
      </c>
      <c r="T46" s="25"/>
      <c r="U46" s="70">
        <v>139076295</v>
      </c>
      <c r="V46" s="40">
        <f>U46*1.12</f>
        <v>155765450.4</v>
      </c>
      <c r="W46" s="40"/>
      <c r="X46" s="23" t="s">
        <v>129</v>
      </c>
      <c r="Y46" s="23" t="s">
        <v>60</v>
      </c>
      <c r="Z46" s="100"/>
    </row>
    <row r="47" spans="2:26" ht="48">
      <c r="B47" s="99" t="s">
        <v>171</v>
      </c>
      <c r="C47" s="108" t="s">
        <v>160</v>
      </c>
      <c r="D47" s="109" t="s">
        <v>172</v>
      </c>
      <c r="E47" s="110" t="s">
        <v>173</v>
      </c>
      <c r="F47" s="110" t="s">
        <v>173</v>
      </c>
      <c r="G47" s="117" t="s">
        <v>174</v>
      </c>
      <c r="H47" s="112" t="s">
        <v>40</v>
      </c>
      <c r="I47" s="112">
        <v>90</v>
      </c>
      <c r="J47" s="23" t="s">
        <v>127</v>
      </c>
      <c r="K47" s="23" t="s">
        <v>91</v>
      </c>
      <c r="L47" s="25"/>
      <c r="M47" s="23" t="s">
        <v>105</v>
      </c>
      <c r="N47" s="25"/>
      <c r="O47" s="28"/>
      <c r="P47" s="28"/>
      <c r="Q47" s="70">
        <v>6938400</v>
      </c>
      <c r="R47" s="70">
        <v>6938400</v>
      </c>
      <c r="S47" s="70">
        <v>6938400</v>
      </c>
      <c r="T47" s="25"/>
      <c r="U47" s="70">
        <v>20815200</v>
      </c>
      <c r="V47" s="40">
        <f aca="true" t="shared" si="4" ref="V47:V96">U47*1.12</f>
        <v>23313024.000000004</v>
      </c>
      <c r="W47" s="40"/>
      <c r="X47" s="23" t="s">
        <v>129</v>
      </c>
      <c r="Y47" s="23" t="s">
        <v>60</v>
      </c>
      <c r="Z47" s="100"/>
    </row>
    <row r="48" spans="2:26" ht="60">
      <c r="B48" s="99" t="s">
        <v>175</v>
      </c>
      <c r="C48" s="108" t="s">
        <v>160</v>
      </c>
      <c r="D48" s="109" t="s">
        <v>176</v>
      </c>
      <c r="E48" s="110" t="s">
        <v>177</v>
      </c>
      <c r="F48" s="110" t="s">
        <v>178</v>
      </c>
      <c r="G48" s="118" t="s">
        <v>179</v>
      </c>
      <c r="H48" s="112" t="s">
        <v>40</v>
      </c>
      <c r="I48" s="112">
        <v>50</v>
      </c>
      <c r="J48" s="23" t="s">
        <v>127</v>
      </c>
      <c r="K48" s="23" t="s">
        <v>91</v>
      </c>
      <c r="L48" s="25"/>
      <c r="M48" s="23" t="s">
        <v>105</v>
      </c>
      <c r="N48" s="25"/>
      <c r="O48" s="28"/>
      <c r="P48" s="28"/>
      <c r="Q48" s="70">
        <v>89409522</v>
      </c>
      <c r="R48" s="70">
        <v>89409522</v>
      </c>
      <c r="S48" s="70">
        <v>89409522</v>
      </c>
      <c r="T48" s="25"/>
      <c r="U48" s="70">
        <v>268228566</v>
      </c>
      <c r="V48" s="40">
        <f t="shared" si="4"/>
        <v>300415993.92</v>
      </c>
      <c r="W48" s="40"/>
      <c r="X48" s="23" t="s">
        <v>129</v>
      </c>
      <c r="Y48" s="23" t="s">
        <v>60</v>
      </c>
      <c r="Z48" s="100"/>
    </row>
    <row r="49" spans="2:26" ht="48">
      <c r="B49" s="99" t="s">
        <v>180</v>
      </c>
      <c r="C49" s="108" t="s">
        <v>160</v>
      </c>
      <c r="D49" s="119" t="s">
        <v>181</v>
      </c>
      <c r="E49" s="120" t="s">
        <v>182</v>
      </c>
      <c r="F49" s="120" t="s">
        <v>182</v>
      </c>
      <c r="G49" s="121" t="s">
        <v>183</v>
      </c>
      <c r="H49" s="112" t="s">
        <v>40</v>
      </c>
      <c r="I49" s="112">
        <v>80</v>
      </c>
      <c r="J49" s="23" t="s">
        <v>127</v>
      </c>
      <c r="K49" s="23" t="s">
        <v>184</v>
      </c>
      <c r="L49" s="25"/>
      <c r="M49" s="23" t="s">
        <v>105</v>
      </c>
      <c r="N49" s="25"/>
      <c r="O49" s="28"/>
      <c r="P49" s="28"/>
      <c r="Q49" s="70">
        <v>213883532.64000002</v>
      </c>
      <c r="R49" s="70">
        <v>213883532.64000002</v>
      </c>
      <c r="S49" s="70">
        <v>213883532.64000002</v>
      </c>
      <c r="T49" s="25"/>
      <c r="U49" s="40">
        <v>641650597.9200001</v>
      </c>
      <c r="V49" s="40">
        <f t="shared" si="4"/>
        <v>718648669.6704001</v>
      </c>
      <c r="W49" s="40"/>
      <c r="X49" s="23" t="s">
        <v>129</v>
      </c>
      <c r="Y49" s="23" t="s">
        <v>60</v>
      </c>
      <c r="Z49" s="100"/>
    </row>
    <row r="50" spans="2:26" ht="48">
      <c r="B50" s="99" t="s">
        <v>185</v>
      </c>
      <c r="C50" s="108" t="s">
        <v>160</v>
      </c>
      <c r="D50" s="109" t="s">
        <v>161</v>
      </c>
      <c r="E50" s="110" t="s">
        <v>162</v>
      </c>
      <c r="F50" s="110" t="s">
        <v>162</v>
      </c>
      <c r="G50" s="111" t="s">
        <v>186</v>
      </c>
      <c r="H50" s="112" t="s">
        <v>40</v>
      </c>
      <c r="I50" s="112">
        <v>60</v>
      </c>
      <c r="J50" s="23" t="s">
        <v>127</v>
      </c>
      <c r="K50" s="23" t="s">
        <v>187</v>
      </c>
      <c r="L50" s="25"/>
      <c r="M50" s="23" t="s">
        <v>105</v>
      </c>
      <c r="N50" s="25"/>
      <c r="O50" s="28"/>
      <c r="P50" s="28"/>
      <c r="Q50" s="70">
        <v>263135634.412</v>
      </c>
      <c r="R50" s="70">
        <v>263135634.412</v>
      </c>
      <c r="S50" s="70">
        <v>263135634.412</v>
      </c>
      <c r="T50" s="25"/>
      <c r="U50" s="40">
        <v>789406903.2360001</v>
      </c>
      <c r="V50" s="40">
        <f t="shared" si="4"/>
        <v>884135731.6243201</v>
      </c>
      <c r="W50" s="40"/>
      <c r="X50" s="23" t="s">
        <v>129</v>
      </c>
      <c r="Y50" s="23" t="s">
        <v>60</v>
      </c>
      <c r="Z50" s="100"/>
    </row>
    <row r="51" spans="2:26" ht="48">
      <c r="B51" s="99" t="s">
        <v>188</v>
      </c>
      <c r="C51" s="108" t="s">
        <v>160</v>
      </c>
      <c r="D51" s="109" t="s">
        <v>172</v>
      </c>
      <c r="E51" s="110" t="s">
        <v>173</v>
      </c>
      <c r="F51" s="110" t="s">
        <v>173</v>
      </c>
      <c r="G51" s="122" t="s">
        <v>174</v>
      </c>
      <c r="H51" s="112" t="s">
        <v>40</v>
      </c>
      <c r="I51" s="112">
        <v>90</v>
      </c>
      <c r="J51" s="23" t="s">
        <v>127</v>
      </c>
      <c r="K51" s="23" t="s">
        <v>91</v>
      </c>
      <c r="L51" s="25"/>
      <c r="M51" s="23" t="s">
        <v>105</v>
      </c>
      <c r="N51" s="25"/>
      <c r="O51" s="28"/>
      <c r="P51" s="28"/>
      <c r="Q51" s="70">
        <v>37200000</v>
      </c>
      <c r="R51" s="70">
        <v>37200000</v>
      </c>
      <c r="S51" s="70">
        <v>37200000</v>
      </c>
      <c r="T51" s="25"/>
      <c r="U51" s="40">
        <v>111600000</v>
      </c>
      <c r="V51" s="40">
        <f t="shared" si="4"/>
        <v>124992000.00000001</v>
      </c>
      <c r="W51" s="40"/>
      <c r="X51" s="23" t="s">
        <v>129</v>
      </c>
      <c r="Y51" s="23" t="s">
        <v>60</v>
      </c>
      <c r="Z51" s="100"/>
    </row>
    <row r="52" spans="2:26" ht="36">
      <c r="B52" s="99" t="s">
        <v>189</v>
      </c>
      <c r="C52" s="108" t="s">
        <v>160</v>
      </c>
      <c r="D52" s="109" t="s">
        <v>165</v>
      </c>
      <c r="E52" s="110" t="s">
        <v>166</v>
      </c>
      <c r="F52" s="113" t="s">
        <v>167</v>
      </c>
      <c r="G52" s="114" t="s">
        <v>168</v>
      </c>
      <c r="H52" s="115" t="s">
        <v>40</v>
      </c>
      <c r="I52" s="115">
        <v>100</v>
      </c>
      <c r="J52" s="23" t="s">
        <v>169</v>
      </c>
      <c r="K52" s="23" t="s">
        <v>187</v>
      </c>
      <c r="L52" s="116"/>
      <c r="M52" s="108" t="s">
        <v>170</v>
      </c>
      <c r="N52" s="108"/>
      <c r="O52" s="28"/>
      <c r="P52" s="28"/>
      <c r="Q52" s="70">
        <v>86436273.2</v>
      </c>
      <c r="R52" s="70">
        <v>86436273.2</v>
      </c>
      <c r="S52" s="70">
        <v>86436273.2</v>
      </c>
      <c r="T52" s="25"/>
      <c r="U52" s="40">
        <v>259308819.60000002</v>
      </c>
      <c r="V52" s="40">
        <f t="shared" si="4"/>
        <v>290425877.9520001</v>
      </c>
      <c r="W52" s="40"/>
      <c r="X52" s="23" t="s">
        <v>129</v>
      </c>
      <c r="Y52" s="23" t="s">
        <v>60</v>
      </c>
      <c r="Z52" s="100"/>
    </row>
    <row r="53" spans="2:26" ht="60">
      <c r="B53" s="99" t="s">
        <v>190</v>
      </c>
      <c r="C53" s="108" t="s">
        <v>160</v>
      </c>
      <c r="D53" s="109" t="s">
        <v>176</v>
      </c>
      <c r="E53" s="110" t="s">
        <v>177</v>
      </c>
      <c r="F53" s="110" t="s">
        <v>178</v>
      </c>
      <c r="G53" s="123" t="s">
        <v>191</v>
      </c>
      <c r="H53" s="112" t="s">
        <v>40</v>
      </c>
      <c r="I53" s="112">
        <v>60</v>
      </c>
      <c r="J53" s="23" t="s">
        <v>127</v>
      </c>
      <c r="K53" s="23" t="s">
        <v>187</v>
      </c>
      <c r="L53" s="25"/>
      <c r="M53" s="23" t="s">
        <v>105</v>
      </c>
      <c r="N53" s="25"/>
      <c r="O53" s="28"/>
      <c r="P53" s="28"/>
      <c r="Q53" s="70">
        <v>137815618</v>
      </c>
      <c r="R53" s="70">
        <v>137815618</v>
      </c>
      <c r="S53" s="70">
        <v>137815618</v>
      </c>
      <c r="T53" s="25"/>
      <c r="U53" s="40">
        <v>413446854</v>
      </c>
      <c r="V53" s="40">
        <f t="shared" si="4"/>
        <v>463060476.48</v>
      </c>
      <c r="W53" s="40"/>
      <c r="X53" s="23" t="s">
        <v>129</v>
      </c>
      <c r="Y53" s="23" t="s">
        <v>60</v>
      </c>
      <c r="Z53" s="100"/>
    </row>
    <row r="54" spans="2:26" ht="48">
      <c r="B54" s="99" t="s">
        <v>192</v>
      </c>
      <c r="C54" s="108" t="s">
        <v>160</v>
      </c>
      <c r="D54" s="119" t="s">
        <v>181</v>
      </c>
      <c r="E54" s="120" t="s">
        <v>182</v>
      </c>
      <c r="F54" s="120" t="s">
        <v>182</v>
      </c>
      <c r="G54" s="124" t="s">
        <v>193</v>
      </c>
      <c r="H54" s="112" t="s">
        <v>40</v>
      </c>
      <c r="I54" s="112">
        <v>80</v>
      </c>
      <c r="J54" s="23" t="s">
        <v>127</v>
      </c>
      <c r="K54" s="23" t="s">
        <v>187</v>
      </c>
      <c r="L54" s="25"/>
      <c r="M54" s="23" t="s">
        <v>105</v>
      </c>
      <c r="N54" s="25"/>
      <c r="O54" s="28"/>
      <c r="P54" s="28"/>
      <c r="Q54" s="70">
        <v>433761950</v>
      </c>
      <c r="R54" s="70">
        <v>433761950</v>
      </c>
      <c r="S54" s="70">
        <v>433761950</v>
      </c>
      <c r="T54" s="25"/>
      <c r="U54" s="40">
        <v>1301285850</v>
      </c>
      <c r="V54" s="40">
        <f t="shared" si="4"/>
        <v>1457440152.0000002</v>
      </c>
      <c r="W54" s="40"/>
      <c r="X54" s="23" t="s">
        <v>129</v>
      </c>
      <c r="Y54" s="23" t="s">
        <v>60</v>
      </c>
      <c r="Z54" s="100"/>
    </row>
    <row r="55" spans="2:26" ht="48">
      <c r="B55" s="99" t="s">
        <v>194</v>
      </c>
      <c r="C55" s="108" t="s">
        <v>160</v>
      </c>
      <c r="D55" s="119" t="s">
        <v>195</v>
      </c>
      <c r="E55" s="120" t="s">
        <v>196</v>
      </c>
      <c r="F55" s="120" t="s">
        <v>196</v>
      </c>
      <c r="G55" s="124" t="s">
        <v>197</v>
      </c>
      <c r="H55" s="112" t="s">
        <v>40</v>
      </c>
      <c r="I55" s="112">
        <v>80</v>
      </c>
      <c r="J55" s="23" t="s">
        <v>127</v>
      </c>
      <c r="K55" s="23" t="s">
        <v>187</v>
      </c>
      <c r="L55" s="25"/>
      <c r="M55" s="23" t="s">
        <v>105</v>
      </c>
      <c r="N55" s="25"/>
      <c r="O55" s="28"/>
      <c r="P55" s="28"/>
      <c r="Q55" s="70">
        <v>170167228.51000002</v>
      </c>
      <c r="R55" s="70">
        <v>170167228.51000002</v>
      </c>
      <c r="S55" s="70">
        <v>170167228.51000002</v>
      </c>
      <c r="T55" s="25"/>
      <c r="U55" s="40">
        <v>510501685.5300001</v>
      </c>
      <c r="V55" s="40">
        <f t="shared" si="4"/>
        <v>571761887.7936002</v>
      </c>
      <c r="W55" s="40"/>
      <c r="X55" s="23" t="s">
        <v>129</v>
      </c>
      <c r="Y55" s="23" t="s">
        <v>60</v>
      </c>
      <c r="Z55" s="100"/>
    </row>
    <row r="56" spans="2:26" ht="48">
      <c r="B56" s="99" t="s">
        <v>198</v>
      </c>
      <c r="C56" s="108" t="s">
        <v>160</v>
      </c>
      <c r="D56" s="119" t="s">
        <v>181</v>
      </c>
      <c r="E56" s="120" t="s">
        <v>182</v>
      </c>
      <c r="F56" s="120" t="s">
        <v>182</v>
      </c>
      <c r="G56" s="124" t="s">
        <v>199</v>
      </c>
      <c r="H56" s="112" t="s">
        <v>40</v>
      </c>
      <c r="I56" s="112">
        <v>80</v>
      </c>
      <c r="J56" s="23" t="s">
        <v>127</v>
      </c>
      <c r="K56" s="23" t="s">
        <v>187</v>
      </c>
      <c r="L56" s="25"/>
      <c r="M56" s="23" t="s">
        <v>105</v>
      </c>
      <c r="N56" s="25"/>
      <c r="O56" s="28"/>
      <c r="P56" s="28"/>
      <c r="Q56" s="70">
        <v>82204855.76</v>
      </c>
      <c r="R56" s="70">
        <v>82204855.76</v>
      </c>
      <c r="S56" s="70">
        <v>82204855.76</v>
      </c>
      <c r="T56" s="25"/>
      <c r="U56" s="40">
        <v>246614567.28000003</v>
      </c>
      <c r="V56" s="40">
        <f t="shared" si="4"/>
        <v>276208315.3536001</v>
      </c>
      <c r="W56" s="40"/>
      <c r="X56" s="23" t="s">
        <v>129</v>
      </c>
      <c r="Y56" s="23" t="s">
        <v>60</v>
      </c>
      <c r="Z56" s="100"/>
    </row>
    <row r="57" spans="2:26" ht="48">
      <c r="B57" s="99" t="s">
        <v>200</v>
      </c>
      <c r="C57" s="108" t="s">
        <v>160</v>
      </c>
      <c r="D57" s="119" t="s">
        <v>201</v>
      </c>
      <c r="E57" s="120" t="s">
        <v>202</v>
      </c>
      <c r="F57" s="120" t="s">
        <v>202</v>
      </c>
      <c r="G57" s="124" t="s">
        <v>203</v>
      </c>
      <c r="H57" s="112" t="s">
        <v>40</v>
      </c>
      <c r="I57" s="112">
        <v>80</v>
      </c>
      <c r="J57" s="23" t="s">
        <v>127</v>
      </c>
      <c r="K57" s="23" t="s">
        <v>187</v>
      </c>
      <c r="L57" s="25"/>
      <c r="M57" s="23" t="s">
        <v>105</v>
      </c>
      <c r="N57" s="25"/>
      <c r="O57" s="28"/>
      <c r="P57" s="28"/>
      <c r="Q57" s="70">
        <v>48478190.4</v>
      </c>
      <c r="R57" s="70">
        <v>48478190.4</v>
      </c>
      <c r="S57" s="70">
        <v>48478190.4</v>
      </c>
      <c r="T57" s="25"/>
      <c r="U57" s="40">
        <v>145434571.2</v>
      </c>
      <c r="V57" s="40">
        <f t="shared" si="4"/>
        <v>162886719.744</v>
      </c>
      <c r="W57" s="40"/>
      <c r="X57" s="23" t="s">
        <v>129</v>
      </c>
      <c r="Y57" s="23" t="s">
        <v>60</v>
      </c>
      <c r="Z57" s="100"/>
    </row>
    <row r="58" spans="2:26" ht="48">
      <c r="B58" s="99" t="s">
        <v>204</v>
      </c>
      <c r="C58" s="108" t="s">
        <v>160</v>
      </c>
      <c r="D58" s="119" t="s">
        <v>205</v>
      </c>
      <c r="E58" s="120" t="s">
        <v>206</v>
      </c>
      <c r="F58" s="120" t="s">
        <v>207</v>
      </c>
      <c r="G58" s="125" t="s">
        <v>208</v>
      </c>
      <c r="H58" s="112" t="s">
        <v>40</v>
      </c>
      <c r="I58" s="112">
        <v>80</v>
      </c>
      <c r="J58" s="23" t="s">
        <v>127</v>
      </c>
      <c r="K58" s="23" t="s">
        <v>187</v>
      </c>
      <c r="L58" s="25"/>
      <c r="M58" s="23" t="s">
        <v>105</v>
      </c>
      <c r="N58" s="25"/>
      <c r="O58" s="28"/>
      <c r="P58" s="28"/>
      <c r="Q58" s="70">
        <v>273096431.7</v>
      </c>
      <c r="R58" s="70">
        <v>273096431.7</v>
      </c>
      <c r="S58" s="70">
        <v>273096431.7</v>
      </c>
      <c r="T58" s="25"/>
      <c r="U58" s="40">
        <v>819289295.0999999</v>
      </c>
      <c r="V58" s="40">
        <f t="shared" si="4"/>
        <v>917604010.512</v>
      </c>
      <c r="W58" s="40"/>
      <c r="X58" s="23" t="s">
        <v>129</v>
      </c>
      <c r="Y58" s="23" t="s">
        <v>60</v>
      </c>
      <c r="Z58" s="100"/>
    </row>
    <row r="59" spans="2:26" ht="48">
      <c r="B59" s="99" t="s">
        <v>209</v>
      </c>
      <c r="C59" s="108" t="s">
        <v>160</v>
      </c>
      <c r="D59" s="126" t="s">
        <v>210</v>
      </c>
      <c r="E59" s="127" t="s">
        <v>211</v>
      </c>
      <c r="F59" s="132" t="s">
        <v>211</v>
      </c>
      <c r="G59" s="140" t="s">
        <v>212</v>
      </c>
      <c r="H59" s="43" t="s">
        <v>40</v>
      </c>
      <c r="I59" s="43">
        <v>100</v>
      </c>
      <c r="J59" s="23" t="s">
        <v>127</v>
      </c>
      <c r="K59" s="23" t="s">
        <v>213</v>
      </c>
      <c r="L59" s="25"/>
      <c r="M59" s="23" t="s">
        <v>105</v>
      </c>
      <c r="N59" s="25"/>
      <c r="O59" s="28"/>
      <c r="P59" s="28"/>
      <c r="Q59" s="70">
        <v>132298989</v>
      </c>
      <c r="R59" s="70">
        <v>132298989</v>
      </c>
      <c r="S59" s="70">
        <v>132298989</v>
      </c>
      <c r="T59" s="25"/>
      <c r="U59" s="40">
        <v>396896967</v>
      </c>
      <c r="V59" s="40">
        <f t="shared" si="4"/>
        <v>444524603.04</v>
      </c>
      <c r="W59" s="40"/>
      <c r="X59" s="23" t="s">
        <v>129</v>
      </c>
      <c r="Y59" s="23" t="s">
        <v>60</v>
      </c>
      <c r="Z59" s="100"/>
    </row>
    <row r="60" spans="2:26" ht="48">
      <c r="B60" s="99" t="s">
        <v>214</v>
      </c>
      <c r="C60" s="108" t="s">
        <v>160</v>
      </c>
      <c r="D60" s="126" t="s">
        <v>215</v>
      </c>
      <c r="E60" s="128" t="s">
        <v>216</v>
      </c>
      <c r="F60" s="129" t="s">
        <v>217</v>
      </c>
      <c r="G60" s="130" t="s">
        <v>218</v>
      </c>
      <c r="H60" s="43" t="s">
        <v>40</v>
      </c>
      <c r="I60" s="112">
        <v>80</v>
      </c>
      <c r="J60" s="23" t="s">
        <v>127</v>
      </c>
      <c r="K60" s="23" t="s">
        <v>187</v>
      </c>
      <c r="L60" s="25"/>
      <c r="M60" s="23" t="s">
        <v>105</v>
      </c>
      <c r="N60" s="25"/>
      <c r="O60" s="28"/>
      <c r="P60" s="28"/>
      <c r="Q60" s="70">
        <v>66793680.00000001</v>
      </c>
      <c r="R60" s="70">
        <v>62114312</v>
      </c>
      <c r="S60" s="70">
        <v>53434944</v>
      </c>
      <c r="T60" s="25"/>
      <c r="U60" s="40">
        <v>182342936</v>
      </c>
      <c r="V60" s="40">
        <f t="shared" si="4"/>
        <v>204224088.32000002</v>
      </c>
      <c r="W60" s="40"/>
      <c r="X60" s="23" t="s">
        <v>129</v>
      </c>
      <c r="Y60" s="23" t="s">
        <v>60</v>
      </c>
      <c r="Z60" s="100"/>
    </row>
    <row r="61" spans="2:26" ht="48">
      <c r="B61" s="99" t="s">
        <v>219</v>
      </c>
      <c r="C61" s="108" t="s">
        <v>160</v>
      </c>
      <c r="D61" s="126" t="s">
        <v>215</v>
      </c>
      <c r="E61" s="128" t="s">
        <v>216</v>
      </c>
      <c r="F61" s="129" t="s">
        <v>217</v>
      </c>
      <c r="G61" s="132" t="s">
        <v>220</v>
      </c>
      <c r="H61" s="43" t="s">
        <v>40</v>
      </c>
      <c r="I61" s="112">
        <v>80</v>
      </c>
      <c r="J61" s="23" t="s">
        <v>127</v>
      </c>
      <c r="K61" s="23" t="s">
        <v>187</v>
      </c>
      <c r="L61" s="25"/>
      <c r="M61" s="23" t="s">
        <v>105</v>
      </c>
      <c r="N61" s="25"/>
      <c r="O61" s="28"/>
      <c r="P61" s="28"/>
      <c r="Q61" s="70">
        <v>120228624.00000001</v>
      </c>
      <c r="R61" s="70">
        <v>133587360.00000001</v>
      </c>
      <c r="S61" s="70">
        <v>146946096.00000003</v>
      </c>
      <c r="T61" s="25"/>
      <c r="U61" s="40">
        <v>400762080.00000006</v>
      </c>
      <c r="V61" s="40">
        <f t="shared" si="4"/>
        <v>448853529.6000001</v>
      </c>
      <c r="W61" s="40"/>
      <c r="X61" s="23" t="s">
        <v>129</v>
      </c>
      <c r="Y61" s="23" t="s">
        <v>60</v>
      </c>
      <c r="Z61" s="100"/>
    </row>
    <row r="62" spans="2:26" ht="48">
      <c r="B62" s="99" t="s">
        <v>221</v>
      </c>
      <c r="C62" s="108" t="s">
        <v>160</v>
      </c>
      <c r="D62" s="126" t="s">
        <v>215</v>
      </c>
      <c r="E62" s="128" t="s">
        <v>216</v>
      </c>
      <c r="F62" s="129" t="s">
        <v>217</v>
      </c>
      <c r="G62" s="39" t="s">
        <v>222</v>
      </c>
      <c r="H62" s="43" t="s">
        <v>40</v>
      </c>
      <c r="I62" s="112">
        <v>80</v>
      </c>
      <c r="J62" s="23" t="s">
        <v>127</v>
      </c>
      <c r="K62" s="23" t="s">
        <v>187</v>
      </c>
      <c r="L62" s="25"/>
      <c r="M62" s="23" t="s">
        <v>105</v>
      </c>
      <c r="N62" s="25"/>
      <c r="O62" s="28"/>
      <c r="P62" s="28"/>
      <c r="Q62" s="70">
        <v>20954880.000000004</v>
      </c>
      <c r="R62" s="70">
        <v>23574240.000000004</v>
      </c>
      <c r="S62" s="70">
        <v>26193600.000000004</v>
      </c>
      <c r="T62" s="25"/>
      <c r="U62" s="40">
        <v>70722720.00000001</v>
      </c>
      <c r="V62" s="40">
        <f t="shared" si="4"/>
        <v>79209446.40000002</v>
      </c>
      <c r="W62" s="40"/>
      <c r="X62" s="23" t="s">
        <v>129</v>
      </c>
      <c r="Y62" s="23" t="s">
        <v>60</v>
      </c>
      <c r="Z62" s="100"/>
    </row>
    <row r="63" spans="2:26" ht="48">
      <c r="B63" s="99" t="s">
        <v>223</v>
      </c>
      <c r="C63" s="108" t="s">
        <v>160</v>
      </c>
      <c r="D63" s="126" t="s">
        <v>224</v>
      </c>
      <c r="E63" s="131" t="s">
        <v>225</v>
      </c>
      <c r="F63" s="131" t="s">
        <v>226</v>
      </c>
      <c r="G63" s="114" t="s">
        <v>227</v>
      </c>
      <c r="H63" s="43" t="s">
        <v>40</v>
      </c>
      <c r="I63" s="112">
        <v>80</v>
      </c>
      <c r="J63" s="23" t="s">
        <v>127</v>
      </c>
      <c r="K63" s="23" t="s">
        <v>187</v>
      </c>
      <c r="L63" s="25"/>
      <c r="M63" s="23" t="s">
        <v>105</v>
      </c>
      <c r="N63" s="25"/>
      <c r="O63" s="28"/>
      <c r="P63" s="28"/>
      <c r="Q63" s="70">
        <v>22800040</v>
      </c>
      <c r="R63" s="70">
        <v>22800040</v>
      </c>
      <c r="S63" s="70">
        <v>22800040</v>
      </c>
      <c r="T63" s="25"/>
      <c r="U63" s="40">
        <v>68400120</v>
      </c>
      <c r="V63" s="40">
        <f t="shared" si="4"/>
        <v>76608134.4</v>
      </c>
      <c r="W63" s="40"/>
      <c r="X63" s="23" t="s">
        <v>129</v>
      </c>
      <c r="Y63" s="23" t="s">
        <v>60</v>
      </c>
      <c r="Z63" s="100"/>
    </row>
    <row r="64" spans="2:26" ht="48">
      <c r="B64" s="99" t="s">
        <v>228</v>
      </c>
      <c r="C64" s="108" t="s">
        <v>160</v>
      </c>
      <c r="D64" s="126" t="s">
        <v>229</v>
      </c>
      <c r="E64" s="105" t="s">
        <v>230</v>
      </c>
      <c r="F64" s="132" t="s">
        <v>231</v>
      </c>
      <c r="G64" s="132" t="s">
        <v>232</v>
      </c>
      <c r="H64" s="43" t="s">
        <v>40</v>
      </c>
      <c r="I64" s="43">
        <v>80</v>
      </c>
      <c r="J64" s="23" t="s">
        <v>127</v>
      </c>
      <c r="K64" s="23" t="s">
        <v>187</v>
      </c>
      <c r="L64" s="25"/>
      <c r="M64" s="23" t="s">
        <v>105</v>
      </c>
      <c r="N64" s="25"/>
      <c r="O64" s="28"/>
      <c r="P64" s="28"/>
      <c r="Q64" s="70">
        <v>140853500</v>
      </c>
      <c r="R64" s="70">
        <v>140853500</v>
      </c>
      <c r="S64" s="70">
        <v>140853500</v>
      </c>
      <c r="T64" s="25"/>
      <c r="U64" s="40">
        <v>422560500</v>
      </c>
      <c r="V64" s="40">
        <f t="shared" si="4"/>
        <v>473267760.00000006</v>
      </c>
      <c r="W64" s="40"/>
      <c r="X64" s="23" t="s">
        <v>129</v>
      </c>
      <c r="Y64" s="23" t="s">
        <v>60</v>
      </c>
      <c r="Z64" s="100"/>
    </row>
    <row r="65" spans="2:26" ht="72">
      <c r="B65" s="99" t="s">
        <v>233</v>
      </c>
      <c r="C65" s="108" t="s">
        <v>160</v>
      </c>
      <c r="D65" s="126" t="s">
        <v>234</v>
      </c>
      <c r="E65" s="105" t="s">
        <v>235</v>
      </c>
      <c r="F65" s="132" t="s">
        <v>236</v>
      </c>
      <c r="G65" s="132" t="s">
        <v>237</v>
      </c>
      <c r="H65" s="43" t="s">
        <v>40</v>
      </c>
      <c r="I65" s="43">
        <v>80</v>
      </c>
      <c r="J65" s="23" t="s">
        <v>127</v>
      </c>
      <c r="K65" s="23" t="s">
        <v>187</v>
      </c>
      <c r="L65" s="25"/>
      <c r="M65" s="23" t="s">
        <v>105</v>
      </c>
      <c r="N65" s="25"/>
      <c r="O65" s="28"/>
      <c r="P65" s="28"/>
      <c r="Q65" s="70">
        <v>85487500</v>
      </c>
      <c r="R65" s="70">
        <v>85487500</v>
      </c>
      <c r="S65" s="70">
        <v>85487500</v>
      </c>
      <c r="T65" s="25"/>
      <c r="U65" s="40">
        <v>256462500</v>
      </c>
      <c r="V65" s="40">
        <f t="shared" si="4"/>
        <v>287238000</v>
      </c>
      <c r="W65" s="40"/>
      <c r="X65" s="23" t="s">
        <v>129</v>
      </c>
      <c r="Y65" s="23" t="s">
        <v>60</v>
      </c>
      <c r="Z65" s="100"/>
    </row>
    <row r="66" spans="2:26" ht="48">
      <c r="B66" s="99" t="s">
        <v>238</v>
      </c>
      <c r="C66" s="108" t="s">
        <v>160</v>
      </c>
      <c r="D66" s="126" t="s">
        <v>239</v>
      </c>
      <c r="E66" s="132" t="s">
        <v>240</v>
      </c>
      <c r="F66" s="132" t="s">
        <v>240</v>
      </c>
      <c r="G66" s="132" t="s">
        <v>241</v>
      </c>
      <c r="H66" s="43" t="s">
        <v>40</v>
      </c>
      <c r="I66" s="43">
        <v>50</v>
      </c>
      <c r="J66" s="23" t="s">
        <v>127</v>
      </c>
      <c r="K66" s="23" t="s">
        <v>242</v>
      </c>
      <c r="L66" s="25"/>
      <c r="M66" s="23" t="s">
        <v>105</v>
      </c>
      <c r="N66" s="25"/>
      <c r="O66" s="28"/>
      <c r="P66" s="28"/>
      <c r="Q66" s="70">
        <v>2503800</v>
      </c>
      <c r="R66" s="70">
        <v>2503800</v>
      </c>
      <c r="S66" s="70">
        <v>2503800</v>
      </c>
      <c r="T66" s="25"/>
      <c r="U66" s="40">
        <v>7511400</v>
      </c>
      <c r="V66" s="40">
        <f t="shared" si="4"/>
        <v>8412768</v>
      </c>
      <c r="W66" s="40"/>
      <c r="X66" s="23" t="s">
        <v>129</v>
      </c>
      <c r="Y66" s="23" t="s">
        <v>60</v>
      </c>
      <c r="Z66" s="100"/>
    </row>
    <row r="67" spans="2:26" ht="48">
      <c r="B67" s="99" t="s">
        <v>243</v>
      </c>
      <c r="C67" s="108" t="s">
        <v>160</v>
      </c>
      <c r="D67" s="126" t="s">
        <v>239</v>
      </c>
      <c r="E67" s="132" t="s">
        <v>240</v>
      </c>
      <c r="F67" s="132" t="s">
        <v>240</v>
      </c>
      <c r="G67" s="132" t="s">
        <v>244</v>
      </c>
      <c r="H67" s="43" t="s">
        <v>40</v>
      </c>
      <c r="I67" s="43">
        <v>50</v>
      </c>
      <c r="J67" s="23" t="s">
        <v>127</v>
      </c>
      <c r="K67" s="23" t="s">
        <v>242</v>
      </c>
      <c r="L67" s="25"/>
      <c r="M67" s="23" t="s">
        <v>105</v>
      </c>
      <c r="N67" s="25"/>
      <c r="O67" s="28"/>
      <c r="P67" s="28"/>
      <c r="Q67" s="70">
        <v>618457.8600000001</v>
      </c>
      <c r="R67" s="70">
        <v>618457.8600000001</v>
      </c>
      <c r="S67" s="70">
        <v>618457.8600000001</v>
      </c>
      <c r="T67" s="25"/>
      <c r="U67" s="40">
        <v>1855373.5800000003</v>
      </c>
      <c r="V67" s="40">
        <f t="shared" si="4"/>
        <v>2078018.4096000006</v>
      </c>
      <c r="W67" s="40"/>
      <c r="X67" s="23" t="s">
        <v>129</v>
      </c>
      <c r="Y67" s="23" t="s">
        <v>60</v>
      </c>
      <c r="Z67" s="100"/>
    </row>
    <row r="68" spans="2:26" ht="48">
      <c r="B68" s="99" t="s">
        <v>245</v>
      </c>
      <c r="C68" s="108" t="s">
        <v>160</v>
      </c>
      <c r="D68" s="126" t="s">
        <v>239</v>
      </c>
      <c r="E68" s="132" t="s">
        <v>240</v>
      </c>
      <c r="F68" s="132" t="s">
        <v>240</v>
      </c>
      <c r="G68" s="132" t="s">
        <v>246</v>
      </c>
      <c r="H68" s="43" t="s">
        <v>40</v>
      </c>
      <c r="I68" s="43">
        <v>50</v>
      </c>
      <c r="J68" s="23" t="s">
        <v>127</v>
      </c>
      <c r="K68" s="23" t="s">
        <v>247</v>
      </c>
      <c r="L68" s="25"/>
      <c r="M68" s="23" t="s">
        <v>105</v>
      </c>
      <c r="N68" s="25"/>
      <c r="O68" s="28"/>
      <c r="P68" s="28"/>
      <c r="Q68" s="70">
        <v>2824800</v>
      </c>
      <c r="R68" s="70">
        <v>2824800</v>
      </c>
      <c r="S68" s="70">
        <v>2824800</v>
      </c>
      <c r="T68" s="25"/>
      <c r="U68" s="40">
        <v>8474400</v>
      </c>
      <c r="V68" s="40">
        <f t="shared" si="4"/>
        <v>9491328</v>
      </c>
      <c r="W68" s="40"/>
      <c r="X68" s="23" t="s">
        <v>129</v>
      </c>
      <c r="Y68" s="23" t="s">
        <v>60</v>
      </c>
      <c r="Z68" s="100"/>
    </row>
    <row r="69" spans="2:26" ht="48">
      <c r="B69" s="99" t="s">
        <v>248</v>
      </c>
      <c r="C69" s="108" t="s">
        <v>160</v>
      </c>
      <c r="D69" s="126" t="s">
        <v>249</v>
      </c>
      <c r="E69" s="132" t="s">
        <v>250</v>
      </c>
      <c r="F69" s="132" t="s">
        <v>251</v>
      </c>
      <c r="G69" s="132" t="s">
        <v>252</v>
      </c>
      <c r="H69" s="43" t="s">
        <v>40</v>
      </c>
      <c r="I69" s="43">
        <v>50</v>
      </c>
      <c r="J69" s="23" t="s">
        <v>127</v>
      </c>
      <c r="K69" s="23" t="s">
        <v>242</v>
      </c>
      <c r="L69" s="25"/>
      <c r="M69" s="23" t="s">
        <v>105</v>
      </c>
      <c r="N69" s="25"/>
      <c r="O69" s="28"/>
      <c r="P69" s="28"/>
      <c r="Q69" s="70">
        <v>1976796</v>
      </c>
      <c r="R69" s="70">
        <v>1976796</v>
      </c>
      <c r="S69" s="70">
        <v>1976796</v>
      </c>
      <c r="T69" s="25"/>
      <c r="U69" s="40">
        <v>5930388</v>
      </c>
      <c r="V69" s="40">
        <f t="shared" si="4"/>
        <v>6642034.5600000005</v>
      </c>
      <c r="W69" s="40"/>
      <c r="X69" s="23" t="s">
        <v>129</v>
      </c>
      <c r="Y69" s="23" t="s">
        <v>60</v>
      </c>
      <c r="Z69" s="100"/>
    </row>
    <row r="70" spans="2:26" ht="48">
      <c r="B70" s="99" t="s">
        <v>253</v>
      </c>
      <c r="C70" s="108" t="s">
        <v>160</v>
      </c>
      <c r="D70" s="126" t="s">
        <v>254</v>
      </c>
      <c r="E70" s="132" t="s">
        <v>255</v>
      </c>
      <c r="F70" s="132" t="s">
        <v>255</v>
      </c>
      <c r="G70" s="132" t="s">
        <v>256</v>
      </c>
      <c r="H70" s="43" t="s">
        <v>40</v>
      </c>
      <c r="I70" s="43">
        <v>80</v>
      </c>
      <c r="J70" s="23" t="s">
        <v>127</v>
      </c>
      <c r="K70" s="23" t="s">
        <v>187</v>
      </c>
      <c r="L70" s="25"/>
      <c r="M70" s="23" t="s">
        <v>105</v>
      </c>
      <c r="N70" s="25"/>
      <c r="O70" s="28"/>
      <c r="P70" s="28"/>
      <c r="Q70" s="70">
        <v>2400000</v>
      </c>
      <c r="R70" s="70">
        <v>2400000</v>
      </c>
      <c r="S70" s="70">
        <v>2400000</v>
      </c>
      <c r="T70" s="25"/>
      <c r="U70" s="40">
        <v>7200000</v>
      </c>
      <c r="V70" s="40">
        <f t="shared" si="4"/>
        <v>8064000.000000001</v>
      </c>
      <c r="W70" s="40"/>
      <c r="X70" s="23" t="s">
        <v>129</v>
      </c>
      <c r="Y70" s="23" t="s">
        <v>60</v>
      </c>
      <c r="Z70" s="100"/>
    </row>
    <row r="71" spans="2:26" ht="48">
      <c r="B71" s="99" t="s">
        <v>257</v>
      </c>
      <c r="C71" s="108" t="s">
        <v>160</v>
      </c>
      <c r="D71" s="126" t="s">
        <v>258</v>
      </c>
      <c r="E71" s="105" t="s">
        <v>259</v>
      </c>
      <c r="F71" s="132" t="s">
        <v>260</v>
      </c>
      <c r="G71" s="132" t="s">
        <v>261</v>
      </c>
      <c r="H71" s="43" t="s">
        <v>40</v>
      </c>
      <c r="I71" s="43">
        <v>70</v>
      </c>
      <c r="J71" s="23" t="s">
        <v>127</v>
      </c>
      <c r="K71" s="23" t="s">
        <v>187</v>
      </c>
      <c r="L71" s="25"/>
      <c r="M71" s="23" t="s">
        <v>105</v>
      </c>
      <c r="N71" s="25"/>
      <c r="O71" s="28"/>
      <c r="P71" s="28"/>
      <c r="Q71" s="70">
        <v>13032000</v>
      </c>
      <c r="R71" s="70">
        <v>13032000</v>
      </c>
      <c r="S71" s="70">
        <v>13032000</v>
      </c>
      <c r="T71" s="25"/>
      <c r="U71" s="40">
        <v>39096000</v>
      </c>
      <c r="V71" s="40">
        <f t="shared" si="4"/>
        <v>43787520.00000001</v>
      </c>
      <c r="W71" s="40"/>
      <c r="X71" s="23" t="s">
        <v>129</v>
      </c>
      <c r="Y71" s="23" t="s">
        <v>60</v>
      </c>
      <c r="Z71" s="100"/>
    </row>
    <row r="72" spans="2:26" ht="48">
      <c r="B72" s="99" t="s">
        <v>262</v>
      </c>
      <c r="C72" s="108" t="s">
        <v>160</v>
      </c>
      <c r="D72" s="126" t="s">
        <v>263</v>
      </c>
      <c r="E72" s="132" t="s">
        <v>264</v>
      </c>
      <c r="F72" s="132" t="s">
        <v>264</v>
      </c>
      <c r="G72" s="132" t="s">
        <v>265</v>
      </c>
      <c r="H72" s="43" t="s">
        <v>40</v>
      </c>
      <c r="I72" s="43">
        <v>90</v>
      </c>
      <c r="J72" s="23" t="s">
        <v>127</v>
      </c>
      <c r="K72" s="23" t="s">
        <v>247</v>
      </c>
      <c r="L72" s="25"/>
      <c r="M72" s="23" t="s">
        <v>105</v>
      </c>
      <c r="N72" s="25"/>
      <c r="O72" s="28"/>
      <c r="P72" s="28"/>
      <c r="Q72" s="70">
        <v>3303706.56</v>
      </c>
      <c r="R72" s="70">
        <v>3303706.56</v>
      </c>
      <c r="S72" s="70">
        <v>3303706.56</v>
      </c>
      <c r="T72" s="25"/>
      <c r="U72" s="40">
        <v>9911119.68</v>
      </c>
      <c r="V72" s="40">
        <f t="shared" si="4"/>
        <v>11100454.0416</v>
      </c>
      <c r="W72" s="40"/>
      <c r="X72" s="23" t="s">
        <v>129</v>
      </c>
      <c r="Y72" s="23" t="s">
        <v>60</v>
      </c>
      <c r="Z72" s="100"/>
    </row>
    <row r="73" spans="2:26" ht="48">
      <c r="B73" s="99" t="s">
        <v>266</v>
      </c>
      <c r="C73" s="108" t="s">
        <v>160</v>
      </c>
      <c r="D73" s="126" t="s">
        <v>267</v>
      </c>
      <c r="E73" s="105" t="s">
        <v>268</v>
      </c>
      <c r="F73" s="132" t="s">
        <v>268</v>
      </c>
      <c r="G73" s="132" t="s">
        <v>269</v>
      </c>
      <c r="H73" s="43" t="s">
        <v>40</v>
      </c>
      <c r="I73" s="43">
        <v>50</v>
      </c>
      <c r="J73" s="23" t="s">
        <v>127</v>
      </c>
      <c r="K73" s="23" t="s">
        <v>247</v>
      </c>
      <c r="L73" s="25"/>
      <c r="M73" s="23" t="s">
        <v>105</v>
      </c>
      <c r="N73" s="25"/>
      <c r="O73" s="28"/>
      <c r="P73" s="28"/>
      <c r="Q73" s="70">
        <v>8500000</v>
      </c>
      <c r="R73" s="70">
        <v>8500000</v>
      </c>
      <c r="S73" s="70">
        <v>8500000</v>
      </c>
      <c r="T73" s="25"/>
      <c r="U73" s="40">
        <v>25500000</v>
      </c>
      <c r="V73" s="40">
        <f t="shared" si="4"/>
        <v>28560000.000000004</v>
      </c>
      <c r="W73" s="40"/>
      <c r="X73" s="23" t="s">
        <v>129</v>
      </c>
      <c r="Y73" s="23" t="s">
        <v>60</v>
      </c>
      <c r="Z73" s="100"/>
    </row>
    <row r="74" spans="2:26" ht="48" customHeight="1">
      <c r="B74" s="99" t="s">
        <v>270</v>
      </c>
      <c r="C74" s="108" t="s">
        <v>160</v>
      </c>
      <c r="D74" s="126" t="s">
        <v>267</v>
      </c>
      <c r="E74" s="105" t="s">
        <v>268</v>
      </c>
      <c r="F74" s="132" t="s">
        <v>268</v>
      </c>
      <c r="G74" s="132" t="s">
        <v>271</v>
      </c>
      <c r="H74" s="43" t="s">
        <v>40</v>
      </c>
      <c r="I74" s="43">
        <v>50</v>
      </c>
      <c r="J74" s="23" t="s">
        <v>127</v>
      </c>
      <c r="K74" s="23" t="s">
        <v>272</v>
      </c>
      <c r="L74" s="25"/>
      <c r="M74" s="23" t="s">
        <v>105</v>
      </c>
      <c r="N74" s="25"/>
      <c r="O74" s="28"/>
      <c r="P74" s="28"/>
      <c r="Q74" s="70">
        <v>8500000</v>
      </c>
      <c r="R74" s="70">
        <v>8500000</v>
      </c>
      <c r="S74" s="70">
        <v>8500000</v>
      </c>
      <c r="T74" s="25"/>
      <c r="U74" s="40">
        <v>25500000</v>
      </c>
      <c r="V74" s="40">
        <f t="shared" si="4"/>
        <v>28560000.000000004</v>
      </c>
      <c r="W74" s="40"/>
      <c r="X74" s="23" t="s">
        <v>129</v>
      </c>
      <c r="Y74" s="23" t="s">
        <v>60</v>
      </c>
      <c r="Z74" s="100"/>
    </row>
    <row r="75" spans="2:26" ht="48" customHeight="1">
      <c r="B75" s="99" t="s">
        <v>273</v>
      </c>
      <c r="C75" s="108" t="s">
        <v>160</v>
      </c>
      <c r="D75" s="126" t="s">
        <v>267</v>
      </c>
      <c r="E75" s="105" t="s">
        <v>268</v>
      </c>
      <c r="F75" s="132" t="s">
        <v>268</v>
      </c>
      <c r="G75" s="132" t="s">
        <v>274</v>
      </c>
      <c r="H75" s="43" t="s">
        <v>40</v>
      </c>
      <c r="I75" s="43">
        <v>50</v>
      </c>
      <c r="J75" s="23" t="s">
        <v>127</v>
      </c>
      <c r="K75" s="23" t="s">
        <v>272</v>
      </c>
      <c r="L75" s="25"/>
      <c r="M75" s="23" t="s">
        <v>105</v>
      </c>
      <c r="N75" s="25"/>
      <c r="O75" s="28"/>
      <c r="P75" s="28"/>
      <c r="Q75" s="70">
        <v>7500000</v>
      </c>
      <c r="R75" s="70">
        <v>7500000</v>
      </c>
      <c r="S75" s="70">
        <v>7500000</v>
      </c>
      <c r="T75" s="25"/>
      <c r="U75" s="40">
        <v>22500000</v>
      </c>
      <c r="V75" s="40">
        <f t="shared" si="4"/>
        <v>25200000.000000004</v>
      </c>
      <c r="W75" s="40"/>
      <c r="X75" s="23" t="s">
        <v>129</v>
      </c>
      <c r="Y75" s="23" t="s">
        <v>60</v>
      </c>
      <c r="Z75" s="100"/>
    </row>
    <row r="76" spans="2:26" ht="48" customHeight="1">
      <c r="B76" s="99" t="s">
        <v>275</v>
      </c>
      <c r="C76" s="108" t="s">
        <v>160</v>
      </c>
      <c r="D76" s="126" t="s">
        <v>267</v>
      </c>
      <c r="E76" s="105" t="s">
        <v>268</v>
      </c>
      <c r="F76" s="132" t="s">
        <v>268</v>
      </c>
      <c r="G76" s="132" t="s">
        <v>276</v>
      </c>
      <c r="H76" s="43" t="s">
        <v>40</v>
      </c>
      <c r="I76" s="43">
        <v>50</v>
      </c>
      <c r="J76" s="23" t="s">
        <v>127</v>
      </c>
      <c r="K76" s="23" t="s">
        <v>272</v>
      </c>
      <c r="L76" s="25"/>
      <c r="M76" s="23" t="s">
        <v>105</v>
      </c>
      <c r="N76" s="25"/>
      <c r="O76" s="28"/>
      <c r="P76" s="28"/>
      <c r="Q76" s="70">
        <v>5666666.666666667</v>
      </c>
      <c r="R76" s="70">
        <v>4250000</v>
      </c>
      <c r="S76" s="70">
        <v>4250000</v>
      </c>
      <c r="T76" s="25"/>
      <c r="U76" s="40">
        <v>14166666.666666668</v>
      </c>
      <c r="V76" s="40">
        <f t="shared" si="4"/>
        <v>15866666.66666667</v>
      </c>
      <c r="W76" s="40"/>
      <c r="X76" s="23" t="s">
        <v>129</v>
      </c>
      <c r="Y76" s="23" t="s">
        <v>60</v>
      </c>
      <c r="Z76" s="100"/>
    </row>
    <row r="77" spans="2:26" ht="84">
      <c r="B77" s="99" t="s">
        <v>277</v>
      </c>
      <c r="C77" s="108" t="s">
        <v>160</v>
      </c>
      <c r="D77" s="126" t="s">
        <v>278</v>
      </c>
      <c r="E77" s="105" t="s">
        <v>279</v>
      </c>
      <c r="F77" s="132" t="s">
        <v>279</v>
      </c>
      <c r="G77" s="132" t="s">
        <v>280</v>
      </c>
      <c r="H77" s="43" t="s">
        <v>40</v>
      </c>
      <c r="I77" s="43">
        <v>90</v>
      </c>
      <c r="J77" s="23" t="s">
        <v>127</v>
      </c>
      <c r="K77" s="23" t="s">
        <v>187</v>
      </c>
      <c r="L77" s="25"/>
      <c r="M77" s="23" t="s">
        <v>105</v>
      </c>
      <c r="N77" s="25"/>
      <c r="O77" s="28"/>
      <c r="P77" s="28"/>
      <c r="Q77" s="70">
        <v>14980004.280000001</v>
      </c>
      <c r="R77" s="70">
        <v>14980004.280000001</v>
      </c>
      <c r="S77" s="70">
        <v>14980004.280000001</v>
      </c>
      <c r="T77" s="25"/>
      <c r="U77" s="40">
        <v>44940012.84</v>
      </c>
      <c r="V77" s="40">
        <f t="shared" si="4"/>
        <v>50332814.38080001</v>
      </c>
      <c r="W77" s="40"/>
      <c r="X77" s="23" t="s">
        <v>129</v>
      </c>
      <c r="Y77" s="23" t="s">
        <v>60</v>
      </c>
      <c r="Z77" s="100"/>
    </row>
    <row r="78" spans="2:26" ht="72">
      <c r="B78" s="99" t="s">
        <v>281</v>
      </c>
      <c r="C78" s="108" t="s">
        <v>160</v>
      </c>
      <c r="D78" s="126" t="s">
        <v>282</v>
      </c>
      <c r="E78" s="133" t="s">
        <v>283</v>
      </c>
      <c r="F78" s="132" t="s">
        <v>283</v>
      </c>
      <c r="G78" s="132" t="s">
        <v>284</v>
      </c>
      <c r="H78" s="43" t="s">
        <v>40</v>
      </c>
      <c r="I78" s="43">
        <v>90</v>
      </c>
      <c r="J78" s="23" t="s">
        <v>127</v>
      </c>
      <c r="K78" s="23" t="s">
        <v>187</v>
      </c>
      <c r="L78" s="25"/>
      <c r="M78" s="23" t="s">
        <v>105</v>
      </c>
      <c r="N78" s="25"/>
      <c r="O78" s="28"/>
      <c r="P78" s="28"/>
      <c r="Q78" s="70">
        <v>61392180</v>
      </c>
      <c r="R78" s="70">
        <v>61392180</v>
      </c>
      <c r="S78" s="70">
        <v>61392180</v>
      </c>
      <c r="T78" s="25"/>
      <c r="U78" s="40">
        <v>184176540</v>
      </c>
      <c r="V78" s="40">
        <f t="shared" si="4"/>
        <v>206277724.8</v>
      </c>
      <c r="W78" s="40"/>
      <c r="X78" s="23" t="s">
        <v>129</v>
      </c>
      <c r="Y78" s="23" t="s">
        <v>60</v>
      </c>
      <c r="Z78" s="100"/>
    </row>
    <row r="79" spans="2:26" ht="48">
      <c r="B79" s="99" t="s">
        <v>285</v>
      </c>
      <c r="C79" s="108" t="s">
        <v>160</v>
      </c>
      <c r="D79" s="126" t="s">
        <v>286</v>
      </c>
      <c r="E79" s="128" t="s">
        <v>287</v>
      </c>
      <c r="F79" s="132" t="s">
        <v>288</v>
      </c>
      <c r="G79" s="132" t="s">
        <v>289</v>
      </c>
      <c r="H79" s="43" t="s">
        <v>40</v>
      </c>
      <c r="I79" s="43">
        <v>100</v>
      </c>
      <c r="J79" s="23" t="s">
        <v>127</v>
      </c>
      <c r="K79" s="23" t="s">
        <v>290</v>
      </c>
      <c r="L79" s="25"/>
      <c r="M79" s="23" t="s">
        <v>105</v>
      </c>
      <c r="N79" s="25"/>
      <c r="O79" s="28"/>
      <c r="P79" s="28"/>
      <c r="Q79" s="70">
        <v>96000</v>
      </c>
      <c r="R79" s="70">
        <v>96000</v>
      </c>
      <c r="S79" s="70">
        <v>96000</v>
      </c>
      <c r="T79" s="25"/>
      <c r="U79" s="40">
        <v>288000</v>
      </c>
      <c r="V79" s="40">
        <f t="shared" si="4"/>
        <v>322560.00000000006</v>
      </c>
      <c r="W79" s="40"/>
      <c r="X79" s="23" t="s">
        <v>129</v>
      </c>
      <c r="Y79" s="23" t="s">
        <v>60</v>
      </c>
      <c r="Z79" s="100"/>
    </row>
    <row r="80" spans="2:26" ht="48">
      <c r="B80" s="99" t="s">
        <v>291</v>
      </c>
      <c r="C80" s="108" t="s">
        <v>160</v>
      </c>
      <c r="D80" s="126" t="s">
        <v>286</v>
      </c>
      <c r="E80" s="128" t="s">
        <v>287</v>
      </c>
      <c r="F80" s="132" t="s">
        <v>288</v>
      </c>
      <c r="G80" s="132" t="s">
        <v>292</v>
      </c>
      <c r="H80" s="43" t="s">
        <v>40</v>
      </c>
      <c r="I80" s="43">
        <v>100</v>
      </c>
      <c r="J80" s="23" t="s">
        <v>127</v>
      </c>
      <c r="K80" s="23" t="s">
        <v>293</v>
      </c>
      <c r="L80" s="25"/>
      <c r="M80" s="23" t="s">
        <v>105</v>
      </c>
      <c r="N80" s="25"/>
      <c r="O80" s="28"/>
      <c r="P80" s="28"/>
      <c r="Q80" s="70">
        <v>40000</v>
      </c>
      <c r="R80" s="70">
        <v>40000</v>
      </c>
      <c r="S80" s="70">
        <v>40000</v>
      </c>
      <c r="T80" s="25"/>
      <c r="U80" s="40">
        <v>120000</v>
      </c>
      <c r="V80" s="40">
        <f t="shared" si="4"/>
        <v>134400</v>
      </c>
      <c r="W80" s="40"/>
      <c r="X80" s="23" t="s">
        <v>129</v>
      </c>
      <c r="Y80" s="23" t="s">
        <v>60</v>
      </c>
      <c r="Z80" s="100"/>
    </row>
    <row r="81" spans="2:26" ht="60">
      <c r="B81" s="99" t="s">
        <v>294</v>
      </c>
      <c r="C81" s="108" t="s">
        <v>160</v>
      </c>
      <c r="D81" s="126" t="s">
        <v>286</v>
      </c>
      <c r="E81" s="134" t="s">
        <v>287</v>
      </c>
      <c r="F81" s="134" t="s">
        <v>288</v>
      </c>
      <c r="G81" s="109" t="s">
        <v>295</v>
      </c>
      <c r="H81" s="43" t="s">
        <v>40</v>
      </c>
      <c r="I81" s="43">
        <v>100</v>
      </c>
      <c r="J81" s="23" t="s">
        <v>127</v>
      </c>
      <c r="K81" s="23" t="s">
        <v>296</v>
      </c>
      <c r="L81" s="25"/>
      <c r="M81" s="23" t="s">
        <v>105</v>
      </c>
      <c r="N81" s="25"/>
      <c r="O81" s="28"/>
      <c r="P81" s="28"/>
      <c r="Q81" s="70">
        <v>9260000</v>
      </c>
      <c r="R81" s="70">
        <f>Q81</f>
        <v>9260000</v>
      </c>
      <c r="S81" s="70">
        <f>Q81</f>
        <v>9260000</v>
      </c>
      <c r="T81" s="25"/>
      <c r="U81" s="40">
        <v>27780000</v>
      </c>
      <c r="V81" s="40">
        <f t="shared" si="4"/>
        <v>31113600.000000004</v>
      </c>
      <c r="W81" s="40"/>
      <c r="X81" s="23" t="s">
        <v>129</v>
      </c>
      <c r="Y81" s="23" t="s">
        <v>60</v>
      </c>
      <c r="Z81" s="100"/>
    </row>
    <row r="82" spans="2:26" ht="48">
      <c r="B82" s="99" t="s">
        <v>297</v>
      </c>
      <c r="C82" s="108" t="s">
        <v>160</v>
      </c>
      <c r="D82" s="126" t="s">
        <v>286</v>
      </c>
      <c r="E82" s="134" t="s">
        <v>287</v>
      </c>
      <c r="F82" s="134" t="s">
        <v>288</v>
      </c>
      <c r="G82" s="132" t="s">
        <v>298</v>
      </c>
      <c r="H82" s="43" t="s">
        <v>40</v>
      </c>
      <c r="I82" s="43">
        <v>100</v>
      </c>
      <c r="J82" s="23" t="s">
        <v>127</v>
      </c>
      <c r="K82" s="23" t="s">
        <v>290</v>
      </c>
      <c r="L82" s="25"/>
      <c r="M82" s="23" t="s">
        <v>105</v>
      </c>
      <c r="N82" s="25"/>
      <c r="O82" s="28"/>
      <c r="P82" s="28"/>
      <c r="Q82" s="70">
        <v>500000</v>
      </c>
      <c r="R82" s="70">
        <v>500000</v>
      </c>
      <c r="S82" s="70">
        <v>500000</v>
      </c>
      <c r="T82" s="25"/>
      <c r="U82" s="40">
        <v>1500000</v>
      </c>
      <c r="V82" s="40">
        <f t="shared" si="4"/>
        <v>1680000.0000000002</v>
      </c>
      <c r="W82" s="40"/>
      <c r="X82" s="23" t="s">
        <v>129</v>
      </c>
      <c r="Y82" s="23" t="s">
        <v>60</v>
      </c>
      <c r="Z82" s="100"/>
    </row>
    <row r="83" spans="2:26" ht="48">
      <c r="B83" s="99" t="s">
        <v>299</v>
      </c>
      <c r="C83" s="108" t="s">
        <v>160</v>
      </c>
      <c r="D83" s="126" t="s">
        <v>286</v>
      </c>
      <c r="E83" s="134" t="s">
        <v>287</v>
      </c>
      <c r="F83" s="134" t="s">
        <v>288</v>
      </c>
      <c r="G83" s="132" t="s">
        <v>300</v>
      </c>
      <c r="H83" s="43" t="s">
        <v>40</v>
      </c>
      <c r="I83" s="43">
        <v>100</v>
      </c>
      <c r="J83" s="23" t="s">
        <v>127</v>
      </c>
      <c r="K83" s="23" t="s">
        <v>293</v>
      </c>
      <c r="L83" s="25"/>
      <c r="M83" s="23" t="s">
        <v>105</v>
      </c>
      <c r="N83" s="25"/>
      <c r="O83" s="28"/>
      <c r="P83" s="28"/>
      <c r="Q83" s="70">
        <v>200000</v>
      </c>
      <c r="R83" s="70">
        <v>200000</v>
      </c>
      <c r="S83" s="70">
        <v>200000</v>
      </c>
      <c r="T83" s="25"/>
      <c r="U83" s="40">
        <v>600000</v>
      </c>
      <c r="V83" s="40">
        <f t="shared" si="4"/>
        <v>672000.0000000001</v>
      </c>
      <c r="W83" s="40"/>
      <c r="X83" s="23" t="s">
        <v>129</v>
      </c>
      <c r="Y83" s="23" t="s">
        <v>60</v>
      </c>
      <c r="Z83" s="100"/>
    </row>
    <row r="84" spans="2:26" ht="60">
      <c r="B84" s="99" t="s">
        <v>301</v>
      </c>
      <c r="C84" s="108" t="s">
        <v>160</v>
      </c>
      <c r="D84" s="128" t="s">
        <v>302</v>
      </c>
      <c r="E84" s="132" t="s">
        <v>303</v>
      </c>
      <c r="F84" s="132" t="s">
        <v>304</v>
      </c>
      <c r="G84" s="132" t="s">
        <v>304</v>
      </c>
      <c r="H84" s="43" t="s">
        <v>40</v>
      </c>
      <c r="I84" s="112">
        <v>60</v>
      </c>
      <c r="J84" s="23" t="s">
        <v>127</v>
      </c>
      <c r="K84" s="135" t="s">
        <v>305</v>
      </c>
      <c r="L84" s="25"/>
      <c r="M84" s="23" t="s">
        <v>105</v>
      </c>
      <c r="N84" s="25"/>
      <c r="O84" s="28"/>
      <c r="P84" s="28"/>
      <c r="Q84" s="70">
        <v>19900000</v>
      </c>
      <c r="R84" s="70">
        <v>20500000</v>
      </c>
      <c r="S84" s="70">
        <v>20500000</v>
      </c>
      <c r="T84" s="25"/>
      <c r="U84" s="40">
        <v>60900000</v>
      </c>
      <c r="V84" s="40">
        <f t="shared" si="4"/>
        <v>68208000</v>
      </c>
      <c r="W84" s="40"/>
      <c r="X84" s="23" t="s">
        <v>129</v>
      </c>
      <c r="Y84" s="23" t="s">
        <v>60</v>
      </c>
      <c r="Z84" s="100"/>
    </row>
    <row r="85" spans="2:26" ht="48">
      <c r="B85" s="99" t="s">
        <v>306</v>
      </c>
      <c r="C85" s="108" t="s">
        <v>160</v>
      </c>
      <c r="D85" s="128" t="s">
        <v>302</v>
      </c>
      <c r="E85" s="132" t="s">
        <v>303</v>
      </c>
      <c r="F85" s="132" t="s">
        <v>307</v>
      </c>
      <c r="G85" s="132" t="s">
        <v>308</v>
      </c>
      <c r="H85" s="43" t="s">
        <v>40</v>
      </c>
      <c r="I85" s="112">
        <v>60</v>
      </c>
      <c r="J85" s="23" t="s">
        <v>127</v>
      </c>
      <c r="K85" s="23" t="s">
        <v>296</v>
      </c>
      <c r="L85" s="25"/>
      <c r="M85" s="23" t="s">
        <v>105</v>
      </c>
      <c r="N85" s="25"/>
      <c r="O85" s="28"/>
      <c r="P85" s="28"/>
      <c r="Q85" s="70">
        <v>3700000</v>
      </c>
      <c r="R85" s="70">
        <v>3700000</v>
      </c>
      <c r="S85" s="70">
        <v>3700000</v>
      </c>
      <c r="T85" s="25"/>
      <c r="U85" s="40">
        <v>11100000</v>
      </c>
      <c r="V85" s="40">
        <f t="shared" si="4"/>
        <v>12432000.000000002</v>
      </c>
      <c r="W85" s="40"/>
      <c r="X85" s="23" t="s">
        <v>129</v>
      </c>
      <c r="Y85" s="23" t="s">
        <v>60</v>
      </c>
      <c r="Z85" s="100"/>
    </row>
    <row r="86" spans="2:26" ht="60">
      <c r="B86" s="99" t="s">
        <v>309</v>
      </c>
      <c r="C86" s="108" t="s">
        <v>160</v>
      </c>
      <c r="D86" s="126" t="s">
        <v>310</v>
      </c>
      <c r="E86" s="128" t="s">
        <v>311</v>
      </c>
      <c r="F86" s="132" t="s">
        <v>311</v>
      </c>
      <c r="G86" s="132" t="s">
        <v>312</v>
      </c>
      <c r="H86" s="43" t="s">
        <v>40</v>
      </c>
      <c r="I86" s="112">
        <v>60</v>
      </c>
      <c r="J86" s="23" t="s">
        <v>127</v>
      </c>
      <c r="K86" s="23" t="s">
        <v>313</v>
      </c>
      <c r="L86" s="25"/>
      <c r="M86" s="23" t="s">
        <v>105</v>
      </c>
      <c r="N86" s="25"/>
      <c r="O86" s="28"/>
      <c r="P86" s="28"/>
      <c r="Q86" s="70">
        <v>3891000</v>
      </c>
      <c r="R86" s="70">
        <v>3891000</v>
      </c>
      <c r="S86" s="70">
        <v>3891000</v>
      </c>
      <c r="T86" s="25"/>
      <c r="U86" s="40">
        <v>11673000</v>
      </c>
      <c r="V86" s="40">
        <f t="shared" si="4"/>
        <v>13073760.000000002</v>
      </c>
      <c r="W86" s="40"/>
      <c r="X86" s="23" t="s">
        <v>129</v>
      </c>
      <c r="Y86" s="23" t="s">
        <v>60</v>
      </c>
      <c r="Z86" s="100"/>
    </row>
    <row r="87" spans="2:26" ht="60">
      <c r="B87" s="99" t="s">
        <v>314</v>
      </c>
      <c r="C87" s="108" t="s">
        <v>160</v>
      </c>
      <c r="D87" s="126" t="s">
        <v>315</v>
      </c>
      <c r="E87" s="128" t="s">
        <v>316</v>
      </c>
      <c r="F87" s="132" t="s">
        <v>317</v>
      </c>
      <c r="G87" s="132" t="s">
        <v>318</v>
      </c>
      <c r="H87" s="43" t="s">
        <v>40</v>
      </c>
      <c r="I87" s="112">
        <v>70</v>
      </c>
      <c r="J87" s="23" t="s">
        <v>127</v>
      </c>
      <c r="K87" s="23" t="s">
        <v>242</v>
      </c>
      <c r="L87" s="25"/>
      <c r="M87" s="23" t="s">
        <v>105</v>
      </c>
      <c r="N87" s="25"/>
      <c r="O87" s="28"/>
      <c r="P87" s="28"/>
      <c r="Q87" s="70">
        <v>7974720</v>
      </c>
      <c r="R87" s="70">
        <v>7974720</v>
      </c>
      <c r="S87" s="70">
        <v>7974720</v>
      </c>
      <c r="T87" s="25"/>
      <c r="U87" s="40">
        <v>23924160</v>
      </c>
      <c r="V87" s="40">
        <f t="shared" si="4"/>
        <v>26795059.200000003</v>
      </c>
      <c r="W87" s="40"/>
      <c r="X87" s="23" t="s">
        <v>129</v>
      </c>
      <c r="Y87" s="23" t="s">
        <v>60</v>
      </c>
      <c r="Z87" s="100"/>
    </row>
    <row r="88" spans="2:26" ht="48">
      <c r="B88" s="99" t="s">
        <v>319</v>
      </c>
      <c r="C88" s="108" t="s">
        <v>160</v>
      </c>
      <c r="D88" s="126" t="s">
        <v>315</v>
      </c>
      <c r="E88" s="128" t="s">
        <v>316</v>
      </c>
      <c r="F88" s="132" t="s">
        <v>317</v>
      </c>
      <c r="G88" s="132" t="s">
        <v>320</v>
      </c>
      <c r="H88" s="43" t="s">
        <v>40</v>
      </c>
      <c r="I88" s="112">
        <v>70</v>
      </c>
      <c r="J88" s="23" t="s">
        <v>127</v>
      </c>
      <c r="K88" s="23" t="s">
        <v>242</v>
      </c>
      <c r="L88" s="25"/>
      <c r="M88" s="23" t="s">
        <v>105</v>
      </c>
      <c r="N88" s="25"/>
      <c r="O88" s="28"/>
      <c r="P88" s="28"/>
      <c r="Q88" s="70">
        <v>4250880</v>
      </c>
      <c r="R88" s="70">
        <v>4250000.000000005</v>
      </c>
      <c r="S88" s="70">
        <v>4250000.000000005</v>
      </c>
      <c r="T88" s="25"/>
      <c r="U88" s="40">
        <v>12750880.000000007</v>
      </c>
      <c r="V88" s="40">
        <f t="shared" si="4"/>
        <v>14280985.600000009</v>
      </c>
      <c r="W88" s="40"/>
      <c r="X88" s="23" t="s">
        <v>129</v>
      </c>
      <c r="Y88" s="23" t="s">
        <v>60</v>
      </c>
      <c r="Z88" s="100"/>
    </row>
    <row r="89" spans="2:26" ht="48">
      <c r="B89" s="99" t="s">
        <v>321</v>
      </c>
      <c r="C89" s="108" t="s">
        <v>160</v>
      </c>
      <c r="D89" s="126" t="s">
        <v>315</v>
      </c>
      <c r="E89" s="128" t="s">
        <v>316</v>
      </c>
      <c r="F89" s="132" t="s">
        <v>317</v>
      </c>
      <c r="G89" s="132" t="s">
        <v>322</v>
      </c>
      <c r="H89" s="43" t="s">
        <v>40</v>
      </c>
      <c r="I89" s="112">
        <v>70</v>
      </c>
      <c r="J89" s="23" t="s">
        <v>127</v>
      </c>
      <c r="K89" s="23" t="s">
        <v>323</v>
      </c>
      <c r="L89" s="25"/>
      <c r="M89" s="23" t="s">
        <v>105</v>
      </c>
      <c r="N89" s="25"/>
      <c r="O89" s="28"/>
      <c r="P89" s="28"/>
      <c r="Q89" s="70">
        <v>1759000</v>
      </c>
      <c r="R89" s="70">
        <v>1759000</v>
      </c>
      <c r="S89" s="70">
        <v>1759000</v>
      </c>
      <c r="T89" s="25"/>
      <c r="U89" s="40">
        <v>5277000</v>
      </c>
      <c r="V89" s="40">
        <f t="shared" si="4"/>
        <v>5910240.000000001</v>
      </c>
      <c r="W89" s="40"/>
      <c r="X89" s="23" t="s">
        <v>129</v>
      </c>
      <c r="Y89" s="23" t="s">
        <v>60</v>
      </c>
      <c r="Z89" s="100"/>
    </row>
    <row r="90" spans="2:26" ht="48">
      <c r="B90" s="99" t="s">
        <v>324</v>
      </c>
      <c r="C90" s="108" t="s">
        <v>160</v>
      </c>
      <c r="D90" s="126" t="s">
        <v>325</v>
      </c>
      <c r="E90" s="136" t="s">
        <v>326</v>
      </c>
      <c r="F90" s="132" t="s">
        <v>327</v>
      </c>
      <c r="G90" s="132" t="s">
        <v>328</v>
      </c>
      <c r="H90" s="43" t="s">
        <v>40</v>
      </c>
      <c r="I90" s="112">
        <v>70</v>
      </c>
      <c r="J90" s="23" t="s">
        <v>127</v>
      </c>
      <c r="K90" s="23" t="s">
        <v>187</v>
      </c>
      <c r="L90" s="25"/>
      <c r="M90" s="23" t="s">
        <v>105</v>
      </c>
      <c r="N90" s="25"/>
      <c r="O90" s="28"/>
      <c r="P90" s="28"/>
      <c r="Q90" s="70">
        <v>8000000</v>
      </c>
      <c r="R90" s="70">
        <v>8000000</v>
      </c>
      <c r="S90" s="70">
        <v>8000000</v>
      </c>
      <c r="T90" s="25"/>
      <c r="U90" s="40">
        <v>24000000</v>
      </c>
      <c r="V90" s="40">
        <f t="shared" si="4"/>
        <v>26880000.000000004</v>
      </c>
      <c r="W90" s="40"/>
      <c r="X90" s="23" t="s">
        <v>129</v>
      </c>
      <c r="Y90" s="23" t="s">
        <v>60</v>
      </c>
      <c r="Z90" s="100"/>
    </row>
    <row r="91" spans="2:26" ht="48">
      <c r="B91" s="99" t="s">
        <v>329</v>
      </c>
      <c r="C91" s="108" t="s">
        <v>160</v>
      </c>
      <c r="D91" s="126" t="s">
        <v>325</v>
      </c>
      <c r="E91" s="136" t="s">
        <v>326</v>
      </c>
      <c r="F91" s="132" t="s">
        <v>327</v>
      </c>
      <c r="G91" s="132" t="s">
        <v>330</v>
      </c>
      <c r="H91" s="43" t="s">
        <v>40</v>
      </c>
      <c r="I91" s="112">
        <v>70</v>
      </c>
      <c r="J91" s="23" t="s">
        <v>127</v>
      </c>
      <c r="K91" s="23" t="s">
        <v>187</v>
      </c>
      <c r="L91" s="25"/>
      <c r="M91" s="23" t="s">
        <v>105</v>
      </c>
      <c r="N91" s="25"/>
      <c r="O91" s="28"/>
      <c r="P91" s="28"/>
      <c r="Q91" s="70">
        <v>3599999.999999997</v>
      </c>
      <c r="R91" s="70">
        <v>3599999.9999999967</v>
      </c>
      <c r="S91" s="70">
        <v>3599999.9999999967</v>
      </c>
      <c r="T91" s="25"/>
      <c r="U91" s="40">
        <v>10799999.99999999</v>
      </c>
      <c r="V91" s="40">
        <f t="shared" si="4"/>
        <v>12095999.99999999</v>
      </c>
      <c r="W91" s="40"/>
      <c r="X91" s="23" t="s">
        <v>129</v>
      </c>
      <c r="Y91" s="23" t="s">
        <v>60</v>
      </c>
      <c r="Z91" s="100"/>
    </row>
    <row r="92" spans="2:26" ht="48">
      <c r="B92" s="99" t="s">
        <v>331</v>
      </c>
      <c r="C92" s="108" t="s">
        <v>160</v>
      </c>
      <c r="D92" s="126" t="s">
        <v>325</v>
      </c>
      <c r="E92" s="136" t="s">
        <v>326</v>
      </c>
      <c r="F92" s="132" t="s">
        <v>327</v>
      </c>
      <c r="G92" s="132" t="s">
        <v>332</v>
      </c>
      <c r="H92" s="43" t="s">
        <v>40</v>
      </c>
      <c r="I92" s="112">
        <v>70</v>
      </c>
      <c r="J92" s="23" t="s">
        <v>127</v>
      </c>
      <c r="K92" s="23" t="s">
        <v>187</v>
      </c>
      <c r="L92" s="25"/>
      <c r="M92" s="23" t="s">
        <v>105</v>
      </c>
      <c r="N92" s="25"/>
      <c r="O92" s="28"/>
      <c r="P92" s="28"/>
      <c r="Q92" s="70">
        <v>4100000.0000000144</v>
      </c>
      <c r="R92" s="70">
        <v>4100000.0000000144</v>
      </c>
      <c r="S92" s="70">
        <v>4100000.0000000144</v>
      </c>
      <c r="T92" s="25"/>
      <c r="U92" s="40">
        <v>12300000.000000043</v>
      </c>
      <c r="V92" s="40">
        <f t="shared" si="4"/>
        <v>13776000.000000048</v>
      </c>
      <c r="W92" s="40"/>
      <c r="X92" s="23" t="s">
        <v>129</v>
      </c>
      <c r="Y92" s="23" t="s">
        <v>60</v>
      </c>
      <c r="Z92" s="100"/>
    </row>
    <row r="93" spans="2:26" ht="48">
      <c r="B93" s="99" t="s">
        <v>333</v>
      </c>
      <c r="C93" s="108" t="s">
        <v>160</v>
      </c>
      <c r="D93" s="126" t="s">
        <v>334</v>
      </c>
      <c r="E93" s="105" t="s">
        <v>335</v>
      </c>
      <c r="F93" s="132" t="s">
        <v>336</v>
      </c>
      <c r="G93" s="132" t="s">
        <v>337</v>
      </c>
      <c r="H93" s="43" t="s">
        <v>40</v>
      </c>
      <c r="I93" s="112">
        <v>70</v>
      </c>
      <c r="J93" s="23" t="s">
        <v>127</v>
      </c>
      <c r="K93" s="23" t="s">
        <v>187</v>
      </c>
      <c r="L93" s="25"/>
      <c r="M93" s="23" t="s">
        <v>105</v>
      </c>
      <c r="N93" s="25"/>
      <c r="O93" s="28"/>
      <c r="P93" s="28"/>
      <c r="Q93" s="70">
        <v>9973000</v>
      </c>
      <c r="R93" s="70">
        <v>9973000</v>
      </c>
      <c r="S93" s="70">
        <v>9973000</v>
      </c>
      <c r="T93" s="25"/>
      <c r="U93" s="40">
        <v>29919000</v>
      </c>
      <c r="V93" s="40">
        <f t="shared" si="4"/>
        <v>33509280.000000004</v>
      </c>
      <c r="W93" s="40"/>
      <c r="X93" s="23" t="s">
        <v>129</v>
      </c>
      <c r="Y93" s="23" t="s">
        <v>60</v>
      </c>
      <c r="Z93" s="100"/>
    </row>
    <row r="94" spans="2:26" ht="48">
      <c r="B94" s="99" t="s">
        <v>338</v>
      </c>
      <c r="C94" s="108" t="s">
        <v>160</v>
      </c>
      <c r="D94" s="126" t="s">
        <v>339</v>
      </c>
      <c r="E94" s="128" t="s">
        <v>340</v>
      </c>
      <c r="F94" s="132" t="s">
        <v>341</v>
      </c>
      <c r="G94" s="132" t="s">
        <v>341</v>
      </c>
      <c r="H94" s="43" t="s">
        <v>40</v>
      </c>
      <c r="I94" s="112">
        <v>70</v>
      </c>
      <c r="J94" s="23" t="s">
        <v>127</v>
      </c>
      <c r="K94" s="23" t="s">
        <v>91</v>
      </c>
      <c r="L94" s="25"/>
      <c r="M94" s="23" t="s">
        <v>105</v>
      </c>
      <c r="N94" s="25"/>
      <c r="O94" s="28"/>
      <c r="P94" s="28"/>
      <c r="Q94" s="70">
        <v>9000000</v>
      </c>
      <c r="R94" s="70">
        <v>9000000</v>
      </c>
      <c r="S94" s="70">
        <v>9000000</v>
      </c>
      <c r="T94" s="25"/>
      <c r="U94" s="40">
        <v>27000000</v>
      </c>
      <c r="V94" s="40">
        <f t="shared" si="4"/>
        <v>30240000.000000004</v>
      </c>
      <c r="W94" s="40"/>
      <c r="X94" s="23" t="s">
        <v>129</v>
      </c>
      <c r="Y94" s="23" t="s">
        <v>60</v>
      </c>
      <c r="Z94" s="100"/>
    </row>
    <row r="95" spans="2:26" ht="48">
      <c r="B95" s="99" t="s">
        <v>342</v>
      </c>
      <c r="C95" s="108" t="s">
        <v>160</v>
      </c>
      <c r="D95" s="126" t="s">
        <v>339</v>
      </c>
      <c r="E95" s="128" t="s">
        <v>340</v>
      </c>
      <c r="F95" s="132" t="s">
        <v>343</v>
      </c>
      <c r="G95" s="132" t="s">
        <v>343</v>
      </c>
      <c r="H95" s="43" t="s">
        <v>40</v>
      </c>
      <c r="I95" s="112">
        <v>70</v>
      </c>
      <c r="J95" s="23" t="s">
        <v>127</v>
      </c>
      <c r="K95" s="23" t="s">
        <v>91</v>
      </c>
      <c r="L95" s="25"/>
      <c r="M95" s="23" t="s">
        <v>105</v>
      </c>
      <c r="N95" s="25"/>
      <c r="O95" s="28"/>
      <c r="P95" s="28"/>
      <c r="Q95" s="70">
        <v>3000000</v>
      </c>
      <c r="R95" s="70">
        <v>3000000</v>
      </c>
      <c r="S95" s="70">
        <v>3000000</v>
      </c>
      <c r="T95" s="25"/>
      <c r="U95" s="40">
        <v>9000000</v>
      </c>
      <c r="V95" s="40">
        <f t="shared" si="4"/>
        <v>10080000.000000002</v>
      </c>
      <c r="W95" s="40"/>
      <c r="X95" s="23" t="s">
        <v>129</v>
      </c>
      <c r="Y95" s="23" t="s">
        <v>60</v>
      </c>
      <c r="Z95" s="100"/>
    </row>
    <row r="96" spans="2:26" ht="60">
      <c r="B96" s="99" t="s">
        <v>344</v>
      </c>
      <c r="C96" s="108" t="s">
        <v>160</v>
      </c>
      <c r="D96" s="126" t="s">
        <v>339</v>
      </c>
      <c r="E96" s="128" t="s">
        <v>340</v>
      </c>
      <c r="F96" s="132" t="s">
        <v>345</v>
      </c>
      <c r="G96" s="132" t="s">
        <v>345</v>
      </c>
      <c r="H96" s="43" t="s">
        <v>40</v>
      </c>
      <c r="I96" s="112">
        <v>70</v>
      </c>
      <c r="J96" s="23" t="s">
        <v>127</v>
      </c>
      <c r="K96" s="23" t="s">
        <v>242</v>
      </c>
      <c r="L96" s="25"/>
      <c r="M96" s="23" t="s">
        <v>105</v>
      </c>
      <c r="N96" s="25"/>
      <c r="O96" s="28"/>
      <c r="P96" s="28"/>
      <c r="Q96" s="70">
        <v>5499999.999999995</v>
      </c>
      <c r="R96" s="70">
        <v>5499999.999999995</v>
      </c>
      <c r="S96" s="70">
        <v>5499999.999999995</v>
      </c>
      <c r="T96" s="25"/>
      <c r="U96" s="40">
        <v>16499999.999999985</v>
      </c>
      <c r="V96" s="40">
        <f t="shared" si="4"/>
        <v>18479999.999999985</v>
      </c>
      <c r="W96" s="40"/>
      <c r="X96" s="23" t="s">
        <v>129</v>
      </c>
      <c r="Y96" s="23" t="s">
        <v>60</v>
      </c>
      <c r="Z96" s="100"/>
    </row>
    <row r="97" spans="2:26" ht="48">
      <c r="B97" s="99" t="s">
        <v>346</v>
      </c>
      <c r="C97" s="108" t="s">
        <v>160</v>
      </c>
      <c r="D97" s="126" t="s">
        <v>339</v>
      </c>
      <c r="E97" s="128" t="s">
        <v>340</v>
      </c>
      <c r="F97" s="132" t="s">
        <v>347</v>
      </c>
      <c r="G97" s="132" t="s">
        <v>347</v>
      </c>
      <c r="H97" s="43" t="s">
        <v>40</v>
      </c>
      <c r="I97" s="112">
        <v>70</v>
      </c>
      <c r="J97" s="23" t="s">
        <v>127</v>
      </c>
      <c r="K97" s="23" t="s">
        <v>242</v>
      </c>
      <c r="L97" s="25"/>
      <c r="M97" s="23" t="s">
        <v>105</v>
      </c>
      <c r="N97" s="25"/>
      <c r="O97" s="28"/>
      <c r="P97" s="28"/>
      <c r="Q97" s="70">
        <v>3000000</v>
      </c>
      <c r="R97" s="70">
        <v>3000000</v>
      </c>
      <c r="S97" s="70">
        <v>3000000</v>
      </c>
      <c r="T97" s="25"/>
      <c r="U97" s="40">
        <v>9000000</v>
      </c>
      <c r="V97" s="40">
        <f>U97*1.12</f>
        <v>10080000.000000002</v>
      </c>
      <c r="W97" s="40"/>
      <c r="X97" s="23" t="s">
        <v>129</v>
      </c>
      <c r="Y97" s="23" t="s">
        <v>60</v>
      </c>
      <c r="Z97" s="100"/>
    </row>
    <row r="98" spans="2:26" ht="48">
      <c r="B98" s="99" t="s">
        <v>348</v>
      </c>
      <c r="C98" s="108" t="s">
        <v>160</v>
      </c>
      <c r="D98" s="126" t="s">
        <v>339</v>
      </c>
      <c r="E98" s="128" t="s">
        <v>340</v>
      </c>
      <c r="F98" s="132" t="s">
        <v>349</v>
      </c>
      <c r="G98" s="132" t="s">
        <v>349</v>
      </c>
      <c r="H98" s="43" t="s">
        <v>40</v>
      </c>
      <c r="I98" s="112">
        <v>70</v>
      </c>
      <c r="J98" s="23" t="s">
        <v>127</v>
      </c>
      <c r="K98" s="23" t="s">
        <v>350</v>
      </c>
      <c r="L98" s="25"/>
      <c r="M98" s="23" t="s">
        <v>105</v>
      </c>
      <c r="N98" s="25"/>
      <c r="O98" s="28"/>
      <c r="P98" s="28"/>
      <c r="Q98" s="70">
        <v>1000000</v>
      </c>
      <c r="R98" s="70">
        <v>1000000</v>
      </c>
      <c r="S98" s="70">
        <v>1000000</v>
      </c>
      <c r="T98" s="25"/>
      <c r="U98" s="40">
        <v>3000000</v>
      </c>
      <c r="V98" s="40">
        <f>U98*1.12</f>
        <v>3360000.0000000005</v>
      </c>
      <c r="W98" s="40"/>
      <c r="X98" s="23" t="s">
        <v>129</v>
      </c>
      <c r="Y98" s="23" t="s">
        <v>60</v>
      </c>
      <c r="Z98" s="100"/>
    </row>
    <row r="99" spans="2:26" ht="48">
      <c r="B99" s="99" t="s">
        <v>351</v>
      </c>
      <c r="C99" s="108" t="s">
        <v>160</v>
      </c>
      <c r="D99" s="126" t="s">
        <v>339</v>
      </c>
      <c r="E99" s="128" t="s">
        <v>340</v>
      </c>
      <c r="F99" s="132" t="s">
        <v>352</v>
      </c>
      <c r="G99" s="132" t="s">
        <v>352</v>
      </c>
      <c r="H99" s="43" t="s">
        <v>40</v>
      </c>
      <c r="I99" s="112">
        <v>70</v>
      </c>
      <c r="J99" s="23" t="s">
        <v>127</v>
      </c>
      <c r="K99" s="23" t="s">
        <v>353</v>
      </c>
      <c r="L99" s="25"/>
      <c r="M99" s="23" t="s">
        <v>105</v>
      </c>
      <c r="N99" s="25"/>
      <c r="O99" s="28"/>
      <c r="P99" s="28"/>
      <c r="Q99" s="70">
        <v>204000</v>
      </c>
      <c r="R99" s="70">
        <v>204000</v>
      </c>
      <c r="S99" s="70">
        <v>204000</v>
      </c>
      <c r="T99" s="25"/>
      <c r="U99" s="40">
        <v>612000</v>
      </c>
      <c r="V99" s="40">
        <f>U99*1.12</f>
        <v>685440.0000000001</v>
      </c>
      <c r="W99" s="40"/>
      <c r="X99" s="23" t="s">
        <v>129</v>
      </c>
      <c r="Y99" s="23" t="s">
        <v>60</v>
      </c>
      <c r="Z99" s="100"/>
    </row>
    <row r="100" spans="2:25" s="49" customFormat="1" ht="12">
      <c r="B100" s="35" t="s">
        <v>18</v>
      </c>
      <c r="C100" s="89"/>
      <c r="D100" s="45"/>
      <c r="E100" s="45"/>
      <c r="F100" s="45"/>
      <c r="G100" s="45"/>
      <c r="H100" s="45"/>
      <c r="I100" s="33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6">
        <f>SUM(U37:U99)</f>
        <v>8815825839.882668</v>
      </c>
      <c r="V100" s="46">
        <f>SUM(V37:V99)</f>
        <v>9873724940.668587</v>
      </c>
      <c r="W100" s="45"/>
      <c r="X100" s="141"/>
      <c r="Y100" s="48"/>
    </row>
    <row r="101" spans="2:25" ht="12">
      <c r="B101" s="47" t="s">
        <v>19</v>
      </c>
      <c r="C101" s="45"/>
      <c r="D101" s="25"/>
      <c r="E101" s="45"/>
      <c r="F101" s="25"/>
      <c r="G101" s="25"/>
      <c r="H101" s="25"/>
      <c r="I101" s="50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46">
        <f>U31+U35+U100</f>
        <v>25672658457.54502</v>
      </c>
      <c r="V101" s="46">
        <f>V31+V35+V100</f>
        <v>28753377472.45042</v>
      </c>
      <c r="W101" s="25"/>
      <c r="X101" s="102"/>
      <c r="Y101" s="28"/>
    </row>
    <row r="102" spans="2:24" ht="12">
      <c r="B102" s="51"/>
      <c r="C102" s="51"/>
      <c r="D102" s="52"/>
      <c r="E102" s="51"/>
      <c r="F102" s="52"/>
      <c r="G102" s="52"/>
      <c r="H102" s="52"/>
      <c r="I102" s="53"/>
      <c r="J102" s="52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5"/>
    </row>
    <row r="103" spans="2:22" ht="12">
      <c r="B103" s="58"/>
      <c r="U103" s="100"/>
      <c r="V103" s="100"/>
    </row>
    <row r="104" spans="3:25" ht="15.75" customHeight="1"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</row>
    <row r="105" ht="12">
      <c r="B105" s="58"/>
    </row>
    <row r="106" ht="12">
      <c r="B106" s="58"/>
    </row>
    <row r="107" ht="14.25" customHeight="1">
      <c r="B107" s="58"/>
    </row>
    <row r="108" spans="2:24" s="60" customFormat="1" ht="12">
      <c r="B108" s="63"/>
      <c r="D108" s="97"/>
      <c r="I108" s="61"/>
      <c r="X108" s="62"/>
    </row>
    <row r="109" spans="2:24" s="60" customFormat="1" ht="12">
      <c r="B109" s="63"/>
      <c r="D109" s="97"/>
      <c r="I109" s="61"/>
      <c r="X109" s="62"/>
    </row>
    <row r="110" spans="4:24" s="60" customFormat="1" ht="12">
      <c r="D110" s="97"/>
      <c r="I110" s="61"/>
      <c r="X110" s="62"/>
    </row>
    <row r="111" spans="2:24" s="60" customFormat="1" ht="12">
      <c r="B111" s="63"/>
      <c r="D111" s="97"/>
      <c r="I111" s="61"/>
      <c r="X111" s="62"/>
    </row>
    <row r="112" spans="2:24" s="60" customFormat="1" ht="12">
      <c r="B112" s="63"/>
      <c r="D112" s="97"/>
      <c r="I112" s="61"/>
      <c r="X112" s="62"/>
    </row>
    <row r="113" spans="1:24" ht="16.5" customHeight="1">
      <c r="A113" s="17"/>
      <c r="B113" s="71"/>
      <c r="C113" s="56"/>
      <c r="D113" s="98"/>
      <c r="E113" s="56"/>
      <c r="F113" s="56"/>
      <c r="G113" s="56"/>
      <c r="H113" s="56"/>
      <c r="I113" s="59"/>
      <c r="J113" s="56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9"/>
    </row>
  </sheetData>
  <sheetProtection/>
  <autoFilter ref="B15:Y100"/>
  <mergeCells count="28">
    <mergeCell ref="C104:Y104"/>
    <mergeCell ref="Y13:Y14"/>
    <mergeCell ref="I13:I14"/>
    <mergeCell ref="N13:N14"/>
    <mergeCell ref="M13:M14"/>
    <mergeCell ref="Z13:Z14"/>
    <mergeCell ref="J13:J14"/>
    <mergeCell ref="H13:H14"/>
    <mergeCell ref="G13:G14"/>
    <mergeCell ref="W13:W14"/>
    <mergeCell ref="B4:Y4"/>
    <mergeCell ref="T6:Y7"/>
    <mergeCell ref="K13:K14"/>
    <mergeCell ref="D13:D14"/>
    <mergeCell ref="E13:E14"/>
    <mergeCell ref="T8:Y9"/>
    <mergeCell ref="B13:B14"/>
    <mergeCell ref="T13:T14"/>
    <mergeCell ref="L13:L14"/>
    <mergeCell ref="B5:C5"/>
    <mergeCell ref="C13:C14"/>
    <mergeCell ref="D5:W5"/>
    <mergeCell ref="D10:W10"/>
    <mergeCell ref="X13:X14"/>
    <mergeCell ref="U13:U14"/>
    <mergeCell ref="V13:V14"/>
    <mergeCell ref="F13:F14"/>
    <mergeCell ref="O13:S13"/>
  </mergeCells>
  <printOptions/>
  <pageMargins left="0" right="0" top="0" bottom="0" header="0.5118110236220472" footer="0.5118110236220472"/>
  <pageSetup fitToHeight="2" horizontalDpi="600" verticalDpi="600" orientation="landscape" paperSize="9" scale="38" r:id="rId2"/>
  <colBreaks count="1" manualBreakCount="1">
    <brk id="25" max="9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2014-04-07T12:00:20Z</dcterms:created>
  <dcterms:modified xsi:type="dcterms:W3CDTF">2014-09-30T08:06:40Z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